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05" windowWidth="20250" windowHeight="12615" activeTab="4"/>
  </bookViews>
  <sheets>
    <sheet name="Title_Page" sheetId="1" r:id="rId1"/>
    <sheet name="Purpose" sheetId="2" r:id="rId2"/>
    <sheet name="Description" sheetId="3" r:id="rId3"/>
    <sheet name="Structure" sheetId="4" r:id="rId4"/>
    <sheet name="GDP" sheetId="5" r:id="rId5"/>
    <sheet name="Resources" sheetId="6" r:id="rId6"/>
    <sheet name="Parameters" sheetId="7" r:id="rId7"/>
    <sheet name="Resources2" sheetId="8" r:id="rId8"/>
    <sheet name="GDP2" sheetId="9" r:id="rId9"/>
    <sheet name="Optimistic_Scenario" sheetId="10" r:id="rId10"/>
    <sheet name="High_Population" sheetId="11" r:id="rId11"/>
    <sheet name="High_Mining" sheetId="12" r:id="rId12"/>
    <sheet name="Sample_data" sheetId="13" r:id="rId13"/>
  </sheets>
  <definedNames>
    <definedName name="title_page">'Title_Page'!$A$1</definedName>
  </definedNames>
  <calcPr fullCalcOnLoad="1"/>
</workbook>
</file>

<file path=xl/comments13.xml><?xml version="1.0" encoding="utf-8"?>
<comments xmlns="http://schemas.openxmlformats.org/spreadsheetml/2006/main">
  <authors>
    <author>Henri Josserand</author>
  </authors>
  <commentList>
    <comment ref="B20" authorId="0">
      <text>
        <r>
          <rPr>
            <b/>
            <sz val="8"/>
            <rFont val="Tahoma"/>
            <family val="0"/>
          </rPr>
          <t xml:space="preserve"> </t>
        </r>
        <r>
          <rPr>
            <sz val="8"/>
            <rFont val="Tahoma"/>
            <family val="0"/>
          </rPr>
          <t xml:space="preserve">
cocoa</t>
        </r>
      </text>
    </comment>
    <comment ref="C20" authorId="0">
      <text>
        <r>
          <rPr>
            <sz val="8"/>
            <rFont val="Tahoma"/>
            <family val="0"/>
          </rPr>
          <t>Coffee, hides</t>
        </r>
      </text>
    </comment>
    <comment ref="D20" authorId="0">
      <text>
        <r>
          <rPr>
            <sz val="8"/>
            <rFont val="Tahoma"/>
            <family val="0"/>
          </rPr>
          <t xml:space="preserve">
diamonds</t>
        </r>
      </text>
    </comment>
    <comment ref="F20" authorId="0">
      <text>
        <r>
          <rPr>
            <sz val="8"/>
            <rFont val="Tahoma"/>
            <family val="0"/>
          </rPr>
          <t>coffee</t>
        </r>
      </text>
    </comment>
    <comment ref="E20" authorId="0">
      <text>
        <r>
          <rPr>
            <sz val="8"/>
            <rFont val="Tahoma"/>
            <family val="0"/>
          </rPr>
          <t>manufactures</t>
        </r>
      </text>
    </comment>
    <comment ref="G20" authorId="0">
      <text>
        <r>
          <rPr>
            <sz val="8"/>
            <rFont val="Tahoma"/>
            <family val="0"/>
          </rPr>
          <t xml:space="preserve">
Tobacco</t>
        </r>
      </text>
    </comment>
  </commentList>
</comments>
</file>

<file path=xl/comments5.xml><?xml version="1.0" encoding="utf-8"?>
<comments xmlns="http://schemas.openxmlformats.org/spreadsheetml/2006/main">
  <authors>
    <author>Henri Josserand</author>
  </authors>
  <commentList>
    <comment ref="A3" authorId="0">
      <text>
        <r>
          <rPr>
            <sz val="8"/>
            <rFont val="Tahoma"/>
            <family val="2"/>
          </rPr>
          <t>Given at t=0  
Assumed to grow at 2.6% p.a. in Scenario 1, and 2% p.a. in Scenario 2</t>
        </r>
        <r>
          <rPr>
            <sz val="8"/>
            <rFont val="Tahoma"/>
            <family val="0"/>
          </rPr>
          <t xml:space="preserve">
</t>
        </r>
      </text>
    </comment>
    <comment ref="A21" authorId="0">
      <text>
        <r>
          <rPr>
            <b/>
            <sz val="8"/>
            <rFont val="Tahoma"/>
            <family val="0"/>
          </rPr>
          <t>Derived</t>
        </r>
      </text>
    </comment>
    <comment ref="A22" authorId="0">
      <text>
        <r>
          <rPr>
            <b/>
            <sz val="8"/>
            <rFont val="Tahoma"/>
            <family val="0"/>
          </rPr>
          <t>Derived</t>
        </r>
        <r>
          <rPr>
            <sz val="8"/>
            <rFont val="Tahoma"/>
            <family val="0"/>
          </rPr>
          <t xml:space="preserve">
</t>
        </r>
      </text>
    </comment>
    <comment ref="A13" authorId="0">
      <text>
        <r>
          <rPr>
            <sz val="8"/>
            <rFont val="Tahoma"/>
            <family val="2"/>
          </rPr>
          <t>Given</t>
        </r>
      </text>
    </comment>
    <comment ref="A15" authorId="0">
      <text>
        <r>
          <rPr>
            <b/>
            <sz val="8"/>
            <rFont val="Tahoma"/>
            <family val="0"/>
          </rPr>
          <t>Derived</t>
        </r>
      </text>
    </comment>
    <comment ref="A16" authorId="0">
      <text>
        <r>
          <rPr>
            <b/>
            <sz val="8"/>
            <rFont val="Tahoma"/>
            <family val="0"/>
          </rPr>
          <t>Derived</t>
        </r>
        <r>
          <rPr>
            <sz val="8"/>
            <rFont val="Tahoma"/>
            <family val="0"/>
          </rPr>
          <t xml:space="preserve">
</t>
        </r>
      </text>
    </comment>
  </commentList>
</comments>
</file>

<file path=xl/comments6.xml><?xml version="1.0" encoding="utf-8"?>
<comments xmlns="http://schemas.openxmlformats.org/spreadsheetml/2006/main">
  <authors>
    <author>Henri Josserand</author>
  </authors>
  <commentList>
    <comment ref="A5" authorId="0">
      <text>
        <r>
          <rPr>
            <b/>
            <sz val="8"/>
            <rFont val="Tahoma"/>
            <family val="0"/>
          </rPr>
          <t>Estimated at 0.3 ha per capita</t>
        </r>
        <r>
          <rPr>
            <sz val="8"/>
            <rFont val="Tahoma"/>
            <family val="0"/>
          </rPr>
          <t xml:space="preserve">
</t>
        </r>
      </text>
    </comment>
    <comment ref="A10" authorId="0">
      <text>
        <r>
          <rPr>
            <b/>
            <sz val="8"/>
            <rFont val="Tahoma"/>
            <family val="0"/>
          </rPr>
          <t>Estimated at 2.75 ha/capita</t>
        </r>
        <r>
          <rPr>
            <sz val="8"/>
            <rFont val="Tahoma"/>
            <family val="0"/>
          </rPr>
          <t xml:space="preserve">
</t>
        </r>
      </text>
    </comment>
    <comment ref="A28" authorId="0">
      <text>
        <r>
          <rPr>
            <b/>
            <sz val="8"/>
            <rFont val="Tahoma"/>
            <family val="0"/>
          </rPr>
          <t>40 years of reserves</t>
        </r>
        <r>
          <rPr>
            <sz val="8"/>
            <rFont val="Tahoma"/>
            <family val="0"/>
          </rPr>
          <t xml:space="preserve">
</t>
        </r>
      </text>
    </comment>
  </commentList>
</comments>
</file>

<file path=xl/comments7.xml><?xml version="1.0" encoding="utf-8"?>
<comments xmlns="http://schemas.openxmlformats.org/spreadsheetml/2006/main">
  <authors>
    <author>Henri Josserand</author>
  </authors>
  <commentList>
    <comment ref="B12" authorId="0">
      <text>
        <r>
          <rPr>
            <b/>
            <sz val="8"/>
            <rFont val="Tahoma"/>
            <family val="2"/>
          </rPr>
          <t>Can be set at any number starting from 5 (the number of years for policy measures to take effect).</t>
        </r>
        <r>
          <rPr>
            <sz val="8"/>
            <rFont val="Tahoma"/>
            <family val="0"/>
          </rPr>
          <t xml:space="preserve">
</t>
        </r>
      </text>
    </comment>
    <comment ref="B13" authorId="0">
      <text>
        <r>
          <rPr>
            <b/>
            <sz val="8"/>
            <rFont val="Tahoma"/>
            <family val="0"/>
          </rPr>
          <t>Set as 1.02 for 2% population growth, and 1.026 for 2.6% population growth, etc.</t>
        </r>
      </text>
    </comment>
    <comment ref="B1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1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1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18"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20"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B23" authorId="0">
      <text>
        <r>
          <rPr>
            <b/>
            <sz val="8"/>
            <rFont val="Tahoma"/>
            <family val="0"/>
          </rPr>
          <t>Derived by dividing known reserves by rate of extraction.</t>
        </r>
        <r>
          <rPr>
            <sz val="8"/>
            <rFont val="Tahoma"/>
            <family val="0"/>
          </rPr>
          <t xml:space="preserve">
</t>
        </r>
      </text>
    </comment>
    <comment ref="B24"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B26"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B31" authorId="0">
      <text>
        <r>
          <rPr>
            <b/>
            <sz val="8"/>
            <rFont val="Tahoma"/>
            <family val="2"/>
          </rPr>
          <t>Can be set at any number starting from 5 (the number of years for policy measures to take effect).</t>
        </r>
        <r>
          <rPr>
            <sz val="8"/>
            <rFont val="Tahoma"/>
            <family val="0"/>
          </rPr>
          <t xml:space="preserve">
</t>
        </r>
      </text>
    </comment>
    <comment ref="B32" authorId="0">
      <text>
        <r>
          <rPr>
            <b/>
            <sz val="8"/>
            <rFont val="Tahoma"/>
            <family val="0"/>
          </rPr>
          <t>Set as 1.02 for 2% population growth, and 1.026 for 2.6% population growth, etc.</t>
        </r>
      </text>
    </comment>
    <comment ref="B33"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9"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B42" authorId="0">
      <text>
        <r>
          <rPr>
            <b/>
            <sz val="8"/>
            <rFont val="Tahoma"/>
            <family val="0"/>
          </rPr>
          <t>Derived by dividing known reserves by rate of extraction.</t>
        </r>
        <r>
          <rPr>
            <sz val="8"/>
            <rFont val="Tahoma"/>
            <family val="0"/>
          </rPr>
          <t xml:space="preserve">
</t>
        </r>
      </text>
    </comment>
    <comment ref="B43"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B45"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F12" authorId="0">
      <text>
        <r>
          <rPr>
            <b/>
            <sz val="8"/>
            <rFont val="Tahoma"/>
            <family val="2"/>
          </rPr>
          <t>Can be set at any number starting from 5 (the number of years for policy measures to take effect).</t>
        </r>
        <r>
          <rPr>
            <sz val="8"/>
            <rFont val="Tahoma"/>
            <family val="0"/>
          </rPr>
          <t xml:space="preserve">
</t>
        </r>
      </text>
    </comment>
    <comment ref="F13" authorId="0">
      <text>
        <r>
          <rPr>
            <b/>
            <sz val="8"/>
            <rFont val="Tahoma"/>
            <family val="0"/>
          </rPr>
          <t>Set as 1.02 for 2% population growth, and 1.026 for 2.6% population growth, etc.</t>
        </r>
      </text>
    </comment>
    <comment ref="F1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8"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20"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F23" authorId="0">
      <text>
        <r>
          <rPr>
            <b/>
            <sz val="8"/>
            <rFont val="Tahoma"/>
            <family val="0"/>
          </rPr>
          <t>Derived by dividing known reserves by rate of extraction.</t>
        </r>
        <r>
          <rPr>
            <sz val="8"/>
            <rFont val="Tahoma"/>
            <family val="0"/>
          </rPr>
          <t xml:space="preserve">
</t>
        </r>
      </text>
    </comment>
    <comment ref="F24"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F26"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F31" authorId="0">
      <text>
        <r>
          <rPr>
            <b/>
            <sz val="8"/>
            <rFont val="Tahoma"/>
            <family val="2"/>
          </rPr>
          <t>Can be set at any number starting from 5 (the number of years for policy measures to take effect).</t>
        </r>
        <r>
          <rPr>
            <sz val="8"/>
            <rFont val="Tahoma"/>
            <family val="0"/>
          </rPr>
          <t xml:space="preserve">
</t>
        </r>
      </text>
    </comment>
    <comment ref="F32" authorId="0">
      <text>
        <r>
          <rPr>
            <b/>
            <sz val="8"/>
            <rFont val="Tahoma"/>
            <family val="0"/>
          </rPr>
          <t>Set as 1.02 for 2% population growth, and 1.026 for 2.6% population growth, etc.</t>
        </r>
      </text>
    </comment>
    <comment ref="F33"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9"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F42" authorId="0">
      <text>
        <r>
          <rPr>
            <b/>
            <sz val="8"/>
            <rFont val="Tahoma"/>
            <family val="0"/>
          </rPr>
          <t>Derived by dividing known reserves by rate of extraction.</t>
        </r>
        <r>
          <rPr>
            <sz val="8"/>
            <rFont val="Tahoma"/>
            <family val="0"/>
          </rPr>
          <t xml:space="preserve">
</t>
        </r>
      </text>
    </comment>
    <comment ref="F43"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F45"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F50" authorId="0">
      <text>
        <r>
          <rPr>
            <b/>
            <sz val="8"/>
            <rFont val="Tahoma"/>
            <family val="2"/>
          </rPr>
          <t>Can be set at any number starting from 5 (the number of years for policy measures to take effect).</t>
        </r>
        <r>
          <rPr>
            <sz val="8"/>
            <rFont val="Tahoma"/>
            <family val="0"/>
          </rPr>
          <t xml:space="preserve">
</t>
        </r>
      </text>
    </comment>
    <comment ref="F51" authorId="0">
      <text>
        <r>
          <rPr>
            <b/>
            <sz val="8"/>
            <rFont val="Tahoma"/>
            <family val="0"/>
          </rPr>
          <t>Set as 1.02 for 2% population growth, and 1.026 for 2.6% population growth, etc.</t>
        </r>
      </text>
    </comment>
    <comment ref="F52"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3"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8"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F61" authorId="0">
      <text>
        <r>
          <rPr>
            <b/>
            <sz val="8"/>
            <rFont val="Tahoma"/>
            <family val="0"/>
          </rPr>
          <t>Derived by dividing known reserves by rate of extraction.</t>
        </r>
        <r>
          <rPr>
            <sz val="8"/>
            <rFont val="Tahoma"/>
            <family val="0"/>
          </rPr>
          <t xml:space="preserve">
</t>
        </r>
      </text>
    </comment>
    <comment ref="F62"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F64"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B1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List>
</comments>
</file>

<file path=xl/sharedStrings.xml><?xml version="1.0" encoding="utf-8"?>
<sst xmlns="http://schemas.openxmlformats.org/spreadsheetml/2006/main" count="281" uniqueCount="128">
  <si>
    <t>Population</t>
  </si>
  <si>
    <t>GDP Food Sector</t>
  </si>
  <si>
    <t>GDP Energy Sector</t>
  </si>
  <si>
    <t>GDP Manuf/Svces</t>
  </si>
  <si>
    <t xml:space="preserve">   Total GDP</t>
  </si>
  <si>
    <t xml:space="preserve">   GDP/capita</t>
  </si>
  <si>
    <t>Total consumption - Food</t>
  </si>
  <si>
    <t>Total consumption - Energy</t>
  </si>
  <si>
    <t>Total consumption - Manuf/Svc</t>
  </si>
  <si>
    <t xml:space="preserve">    Total consumption</t>
  </si>
  <si>
    <t xml:space="preserve">    Total consumption/capita</t>
  </si>
  <si>
    <t>Total cropland (ha)</t>
  </si>
  <si>
    <t>Total rangeland (ha)</t>
  </si>
  <si>
    <t>Value of net food production</t>
  </si>
  <si>
    <t>Value of net food production/ha</t>
  </si>
  <si>
    <t>Value of range production/ha</t>
  </si>
  <si>
    <t>Value of net food production from livestock</t>
  </si>
  <si>
    <t>Total value of domestic food production (ag+livstck)</t>
  </si>
  <si>
    <t>Area in foodcrops for domestic consumption (ha)</t>
  </si>
  <si>
    <t>Value of energy production/ha of forest</t>
  </si>
  <si>
    <t xml:space="preserve">Total value of domestic energy production </t>
  </si>
  <si>
    <t>Total Forest areas (ha)</t>
  </si>
  <si>
    <t>Known geological reserves, for export (t=0)</t>
  </si>
  <si>
    <t>Annual mining rate (% of stock at t=0)</t>
  </si>
  <si>
    <t>Value of geological stock mined/yr</t>
  </si>
  <si>
    <t>Total value of export products (bio+geological)</t>
  </si>
  <si>
    <t>Annual rate of depletion: agricultural land, rangeland</t>
  </si>
  <si>
    <t>Managed Forest expansion factor</t>
  </si>
  <si>
    <t>Population, millions</t>
  </si>
  <si>
    <t>GNP US$ Billions</t>
  </si>
  <si>
    <t>GNP/capita</t>
  </si>
  <si>
    <t>GDP annual growth</t>
  </si>
  <si>
    <t>Agriculture as % of GDP</t>
  </si>
  <si>
    <t>Imports as % of GDP</t>
  </si>
  <si>
    <t>Food</t>
  </si>
  <si>
    <t>Food as % of total imports</t>
  </si>
  <si>
    <t>Fuel/energy</t>
  </si>
  <si>
    <t>Fuel/energy as % of total imports</t>
  </si>
  <si>
    <t>Capital goods</t>
  </si>
  <si>
    <t>Capital goods as % of total imports</t>
  </si>
  <si>
    <t>Côte d'Ivoire</t>
  </si>
  <si>
    <t>Ethiopia</t>
  </si>
  <si>
    <t>Botswana</t>
  </si>
  <si>
    <t>Senegal</t>
  </si>
  <si>
    <t>Kenya</t>
  </si>
  <si>
    <t>Total imports US $ millions</t>
  </si>
  <si>
    <t>Main export commodity</t>
  </si>
  <si>
    <t>Main commodity as % of exports</t>
  </si>
  <si>
    <t>Zimbabwe</t>
  </si>
  <si>
    <t>average annual growth, agriculture</t>
  </si>
  <si>
    <t>Energy consumption, commercial</t>
  </si>
  <si>
    <t>Energy consumption, tradit. Fuels</t>
  </si>
  <si>
    <t>Total Energy Consumption</t>
  </si>
  <si>
    <t>Energy production (petajoules)</t>
  </si>
  <si>
    <t>Value of energy production/ha of nat forest/brush</t>
  </si>
  <si>
    <t>Value of energy production of nat forest/brush</t>
  </si>
  <si>
    <t>Total managed forest areas (ha)</t>
  </si>
  <si>
    <t>% of energy from traditional sources</t>
  </si>
  <si>
    <t>% needs from domestic production</t>
  </si>
  <si>
    <t>Total natural forest and woodland (ha)</t>
  </si>
  <si>
    <t>Efficiency factor in food production</t>
  </si>
  <si>
    <t>Efficiency factor in nat forest/brush energy production</t>
  </si>
  <si>
    <t>Efficiency factor in managed forest energy production</t>
  </si>
  <si>
    <t>STATUS OF ALL RESOURCES AT t=0</t>
  </si>
  <si>
    <t xml:space="preserve">    BASIC AGGREGATES AT t=0</t>
  </si>
  <si>
    <t xml:space="preserve">Value Added per worker, Food Sector </t>
  </si>
  <si>
    <t>VA/worker, Traditional energy sector</t>
  </si>
  <si>
    <t>VA/worker, Manuf/Svces</t>
  </si>
  <si>
    <t>VA/worker, Mining sector</t>
  </si>
  <si>
    <t>Value of net food production/ha/yr</t>
  </si>
  <si>
    <t>Value of energy production/ha of natural forest/brush</t>
  </si>
  <si>
    <t>Total value of domestic food production (agr+livstock)</t>
  </si>
  <si>
    <t>Area in export crops (ha)</t>
  </si>
  <si>
    <t>Value of export crop production/ha</t>
  </si>
  <si>
    <t>Value of export crop production</t>
  </si>
  <si>
    <t>Total natural forest &amp; woodland areas (ha)</t>
  </si>
  <si>
    <t>Value of energy production from managed forest areas</t>
  </si>
  <si>
    <t>Value of the export sector</t>
  </si>
  <si>
    <t>Food crops</t>
  </si>
  <si>
    <t>Export crops</t>
  </si>
  <si>
    <t>Rangeland</t>
  </si>
  <si>
    <t>Nat Forest</t>
  </si>
  <si>
    <t>Managed forest</t>
  </si>
  <si>
    <t xml:space="preserve">   Graph data:</t>
  </si>
  <si>
    <t>Non resource related economic growth (% p.a.)</t>
  </si>
  <si>
    <t>Annual mining rate (% of known reserves at t=0)</t>
  </si>
  <si>
    <t>No. of years to exhaustion of reserves at this rate:</t>
  </si>
  <si>
    <t>Annual rate of population growth</t>
  </si>
  <si>
    <t>No. of years in first simulation step</t>
  </si>
  <si>
    <t>FIRST SIMULATION STEP</t>
  </si>
  <si>
    <t>KEY "RUN" PARAMETERS -  UP TO FIVE ITERATIONS</t>
  </si>
  <si>
    <t>SECOND SIMULATION STEP</t>
  </si>
  <si>
    <t>THIRD SIMULATION STEP</t>
  </si>
  <si>
    <t>FOURTH SIMULATION STEP</t>
  </si>
  <si>
    <t>I</t>
  </si>
  <si>
    <t>FIFTH  SIMULATION STEP</t>
  </si>
  <si>
    <t>Status of all resources after the first iteration</t>
  </si>
  <si>
    <t>Status of all resources after the second iteration</t>
  </si>
  <si>
    <t>Status of all resources after the third iteration</t>
  </si>
  <si>
    <t>Status of all resources after the fourth iteration</t>
  </si>
  <si>
    <t>Status of all resources after the fifth iteration</t>
  </si>
  <si>
    <t>Efficiency factor in livestock production</t>
  </si>
  <si>
    <t>Efficiency factor in export crop production</t>
  </si>
  <si>
    <t>Value of energy production/ha of managed forest</t>
  </si>
  <si>
    <t>Value of export crop production/yr</t>
  </si>
  <si>
    <t>Total value of domestic energy production/yr</t>
  </si>
  <si>
    <t>Output Values</t>
  </si>
  <si>
    <t>Value of net production from livestock</t>
  </si>
  <si>
    <t>Total area in natural forest and woodland (ha)</t>
  </si>
  <si>
    <t>Annual mining rate (% of reserves)</t>
  </si>
  <si>
    <t>Livestock</t>
  </si>
  <si>
    <t>Natural forests</t>
  </si>
  <si>
    <t>Managed forests</t>
  </si>
  <si>
    <t>Food production</t>
  </si>
  <si>
    <t>Food Sector</t>
  </si>
  <si>
    <t>Energy Sector</t>
  </si>
  <si>
    <t>Manuf/Svces</t>
  </si>
  <si>
    <t>Ag exports</t>
  </si>
  <si>
    <t>Mining</t>
  </si>
  <si>
    <t>KEY INDICATORS AFTER ALL ITERATIONS (in thousand of U.S. dollars)</t>
  </si>
  <si>
    <t xml:space="preserve">   Population</t>
  </si>
  <si>
    <t xml:space="preserve">          Amounts in thousands</t>
  </si>
  <si>
    <t>Source: World Bank Africa Data Base</t>
  </si>
  <si>
    <t>Total exports, US $ millions</t>
  </si>
  <si>
    <t>No. of years in second simulation step</t>
  </si>
  <si>
    <t>No. of years in third simulation step</t>
  </si>
  <si>
    <t>No. of years in fourth simulation step</t>
  </si>
  <si>
    <t>No. of years in fifth simulation step</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</si>
</sst>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
    <numFmt numFmtId="169" formatCode="0.0"/>
    <numFmt numFmtId="170" formatCode="_(* #,##0.000_);_(* \(#,##0.000\);_(* &quot;-&quot;??_);_(@_)"/>
    <numFmt numFmtId="171" formatCode="_(* #,##0.0000_);_(* \(#,##0.0000\);_(* &quot;-&quot;??_);_(@_)"/>
    <numFmt numFmtId="172" formatCode="_(* #,##0.00000_);_(* \(#,##0.00000\);_(* &quot;-&quot;??_);_(@_)"/>
    <numFmt numFmtId="173" formatCode="_(* #,##0.000000_);_(* \(#,##0.000000\);_(* &quot;-&quot;??_);_(@_)"/>
    <numFmt numFmtId="174" formatCode="0.0%"/>
    <numFmt numFmtId="175" formatCode="0.000%"/>
    <numFmt numFmtId="176" formatCode="0.000000"/>
    <numFmt numFmtId="177" formatCode="0.00000"/>
    <numFmt numFmtId="178" formatCode="0.0000"/>
    <numFmt numFmtId="179" formatCode="0.0000000"/>
    <numFmt numFmtId="180" formatCode="_(&quot;$&quot;* #,##0.000_);_(&quot;$&quot;* \(#,##0.000\);_(&quot;$&quot;* &quot;-&quot;??_);_(@_)"/>
    <numFmt numFmtId="181" formatCode="_(&quot;$&quot;* #,##0.0000_);_(&quot;$&quot;* \(#,##0.0000\);_(&quot;$&quot;* &quot;-&quot;??_);_(@_)"/>
    <numFmt numFmtId="182" formatCode="0.000E+00"/>
  </numFmts>
  <fonts count="33">
    <font>
      <sz val="10"/>
      <name val="Arial"/>
      <family val="0"/>
    </font>
    <font>
      <b/>
      <sz val="10"/>
      <name val="Arial"/>
      <family val="2"/>
    </font>
    <font>
      <sz val="8"/>
      <name val="Tahoma"/>
      <family val="0"/>
    </font>
    <font>
      <b/>
      <sz val="8"/>
      <name val="Tahoma"/>
      <family val="0"/>
    </font>
    <font>
      <sz val="11"/>
      <name val="Arial"/>
      <family val="2"/>
    </font>
    <font>
      <b/>
      <sz val="11"/>
      <name val="Arial"/>
      <family val="2"/>
    </font>
    <font>
      <sz val="11"/>
      <color indexed="10"/>
      <name val="Arial"/>
      <family val="2"/>
    </font>
    <font>
      <sz val="10"/>
      <color indexed="10"/>
      <name val="Arial"/>
      <family val="2"/>
    </font>
    <font>
      <b/>
      <u val="single"/>
      <sz val="10"/>
      <name val="Arial"/>
      <family val="2"/>
    </font>
    <font>
      <b/>
      <sz val="8"/>
      <name val="Arial"/>
      <family val="0"/>
    </font>
    <font>
      <sz val="8"/>
      <name val="Arial"/>
      <family val="0"/>
    </font>
    <font>
      <b/>
      <sz val="9"/>
      <name val="Arial"/>
      <family val="0"/>
    </font>
    <font>
      <u val="single"/>
      <sz val="10"/>
      <name val="Arial"/>
      <family val="2"/>
    </font>
    <font>
      <i/>
      <sz val="10"/>
      <name val="Arial"/>
      <family val="2"/>
    </font>
    <font>
      <b/>
      <sz val="10.25"/>
      <name val="Arial"/>
      <family val="0"/>
    </font>
    <font>
      <b/>
      <sz val="8.5"/>
      <name val="Arial"/>
      <family val="0"/>
    </font>
    <font>
      <sz val="8.75"/>
      <name val="Arial"/>
      <family val="0"/>
    </font>
    <font>
      <sz val="8.5"/>
      <name val="Arial"/>
      <family val="0"/>
    </font>
    <font>
      <sz val="9"/>
      <name val="Arial"/>
      <family val="0"/>
    </font>
    <font>
      <b/>
      <sz val="10.5"/>
      <name val="Arial"/>
      <family val="0"/>
    </font>
    <font>
      <b/>
      <sz val="8.75"/>
      <name val="Arial"/>
      <family val="0"/>
    </font>
    <font>
      <sz val="11"/>
      <color indexed="16"/>
      <name val="Arial"/>
      <family val="2"/>
    </font>
    <font>
      <b/>
      <sz val="12"/>
      <name val="Arial"/>
      <family val="2"/>
    </font>
    <font>
      <b/>
      <sz val="10"/>
      <color indexed="10"/>
      <name val="Arial"/>
      <family val="2"/>
    </font>
    <font>
      <b/>
      <sz val="11"/>
      <color indexed="10"/>
      <name val="Arial"/>
      <family val="2"/>
    </font>
    <font>
      <b/>
      <sz val="12"/>
      <color indexed="10"/>
      <name val="Arial"/>
      <family val="2"/>
    </font>
    <font>
      <sz val="12"/>
      <color indexed="10"/>
      <name val="Arial"/>
      <family val="2"/>
    </font>
    <font>
      <sz val="10"/>
      <color indexed="8"/>
      <name val="Arial"/>
      <family val="0"/>
    </font>
    <font>
      <sz val="8"/>
      <color indexed="8"/>
      <name val="Arial"/>
      <family val="0"/>
    </font>
    <font>
      <sz val="11"/>
      <color indexed="8"/>
      <name val="Arial"/>
      <family val="0"/>
    </font>
    <font>
      <sz val="9"/>
      <color indexed="8"/>
      <name val="Arial"/>
      <family val="0"/>
    </font>
    <font>
      <sz val="11"/>
      <color indexed="42"/>
      <name val="Arial"/>
      <family val="2"/>
    </font>
    <font>
      <i/>
      <u val="single"/>
      <sz val="11"/>
      <name val="Arial"/>
      <family val="2"/>
    </font>
  </fonts>
  <fills count="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gray0625">
        <bgColor indexed="12"/>
      </patternFill>
    </fill>
  </fills>
  <borders count="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165" fontId="0" fillId="0" borderId="0" xfId="15" applyNumberFormat="1" applyAlignment="1">
      <alignment/>
    </xf>
    <xf numFmtId="0" fontId="5" fillId="2" borderId="0" xfId="0" applyFont="1" applyFill="1" applyAlignment="1">
      <alignment/>
    </xf>
    <xf numFmtId="0" fontId="4" fillId="2" borderId="0" xfId="0" applyFont="1" applyFill="1" applyAlignment="1">
      <alignment/>
    </xf>
    <xf numFmtId="0" fontId="0" fillId="2" borderId="0" xfId="0" applyFill="1" applyAlignment="1">
      <alignment/>
    </xf>
    <xf numFmtId="165" fontId="4" fillId="2" borderId="0" xfId="15" applyNumberFormat="1" applyFont="1" applyFill="1" applyAlignment="1">
      <alignment/>
    </xf>
    <xf numFmtId="173" fontId="0" fillId="2" borderId="0" xfId="0" applyNumberFormat="1" applyFill="1" applyAlignment="1">
      <alignment/>
    </xf>
    <xf numFmtId="167" fontId="4" fillId="2" borderId="0" xfId="17" applyNumberFormat="1" applyFont="1" applyFill="1" applyAlignment="1">
      <alignment/>
    </xf>
    <xf numFmtId="9" fontId="4" fillId="2" borderId="0" xfId="0" applyNumberFormat="1" applyFont="1" applyFill="1" applyAlignment="1">
      <alignment horizontal="center"/>
    </xf>
    <xf numFmtId="169" fontId="4" fillId="2" borderId="0" xfId="0" applyNumberFormat="1" applyFont="1" applyFill="1" applyAlignment="1">
      <alignment/>
    </xf>
    <xf numFmtId="167" fontId="4" fillId="2" borderId="0" xfId="0" applyNumberFormat="1" applyFont="1" applyFill="1" applyAlignment="1">
      <alignment/>
    </xf>
    <xf numFmtId="167" fontId="0" fillId="2" borderId="0" xfId="17" applyNumberFormat="1" applyFill="1" applyAlignment="1">
      <alignment/>
    </xf>
    <xf numFmtId="165" fontId="4" fillId="2" borderId="0" xfId="0" applyNumberFormat="1" applyFont="1" applyFill="1" applyAlignment="1">
      <alignment/>
    </xf>
    <xf numFmtId="165" fontId="0" fillId="2" borderId="0" xfId="0" applyNumberFormat="1" applyFill="1" applyAlignment="1">
      <alignment/>
    </xf>
    <xf numFmtId="0" fontId="0" fillId="2" borderId="0" xfId="0" applyFont="1" applyFill="1" applyAlignment="1">
      <alignment/>
    </xf>
    <xf numFmtId="0" fontId="1" fillId="0" borderId="0" xfId="0" applyFont="1" applyFill="1" applyAlignment="1">
      <alignment/>
    </xf>
    <xf numFmtId="0" fontId="0" fillId="0" borderId="0" xfId="0" applyFill="1" applyAlignment="1">
      <alignment/>
    </xf>
    <xf numFmtId="9" fontId="0" fillId="0" borderId="0" xfId="0" applyNumberFormat="1" applyFill="1" applyAlignment="1">
      <alignment/>
    </xf>
    <xf numFmtId="0" fontId="1" fillId="0" borderId="1" xfId="0" applyFont="1" applyFill="1" applyBorder="1" applyAlignment="1">
      <alignment/>
    </xf>
    <xf numFmtId="0" fontId="0" fillId="0" borderId="1" xfId="0" applyFill="1" applyBorder="1" applyAlignment="1">
      <alignment/>
    </xf>
    <xf numFmtId="0" fontId="0" fillId="0" borderId="1" xfId="0" applyBorder="1" applyAlignment="1">
      <alignment/>
    </xf>
    <xf numFmtId="0" fontId="0" fillId="0" borderId="2" xfId="0" applyFill="1" applyBorder="1" applyAlignment="1">
      <alignment/>
    </xf>
    <xf numFmtId="0" fontId="1" fillId="3" borderId="3"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2" xfId="0" applyFill="1" applyBorder="1" applyAlignment="1">
      <alignment/>
    </xf>
    <xf numFmtId="0" fontId="13" fillId="3" borderId="5" xfId="0" applyFont="1" applyFill="1" applyBorder="1" applyAlignment="1">
      <alignment/>
    </xf>
    <xf numFmtId="169" fontId="0" fillId="3" borderId="2"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2" xfId="0" applyFill="1" applyBorder="1" applyAlignment="1">
      <alignment/>
    </xf>
    <xf numFmtId="0" fontId="13" fillId="2" borderId="5" xfId="0" applyFont="1" applyFill="1" applyBorder="1" applyAlignment="1">
      <alignment/>
    </xf>
    <xf numFmtId="169" fontId="0" fillId="2" borderId="2" xfId="0" applyNumberFormat="1" applyFill="1" applyBorder="1" applyAlignment="1">
      <alignment/>
    </xf>
    <xf numFmtId="0" fontId="0" fillId="2" borderId="6" xfId="0" applyFill="1" applyBorder="1" applyAlignment="1">
      <alignment/>
    </xf>
    <xf numFmtId="0" fontId="0" fillId="2" borderId="7" xfId="0" applyFill="1" applyBorder="1" applyAlignment="1">
      <alignment/>
    </xf>
    <xf numFmtId="0" fontId="1" fillId="4" borderId="3"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2" xfId="0" applyFill="1" applyBorder="1" applyAlignment="1">
      <alignment/>
    </xf>
    <xf numFmtId="0" fontId="13" fillId="4" borderId="5" xfId="0" applyFont="1" applyFill="1" applyBorder="1" applyAlignment="1">
      <alignment/>
    </xf>
    <xf numFmtId="169" fontId="0" fillId="4" borderId="2" xfId="0" applyNumberFormat="1" applyFill="1" applyBorder="1" applyAlignment="1">
      <alignment/>
    </xf>
    <xf numFmtId="0" fontId="0" fillId="4" borderId="6" xfId="0" applyFill="1" applyBorder="1" applyAlignment="1">
      <alignment/>
    </xf>
    <xf numFmtId="0" fontId="0" fillId="4" borderId="7" xfId="0" applyFill="1" applyBorder="1" applyAlignment="1">
      <alignment/>
    </xf>
    <xf numFmtId="0" fontId="1" fillId="5" borderId="3" xfId="0" applyFont="1"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2" xfId="0" applyFill="1" applyBorder="1" applyAlignment="1">
      <alignment/>
    </xf>
    <xf numFmtId="0" fontId="13" fillId="5" borderId="5" xfId="0" applyFont="1" applyFill="1" applyBorder="1" applyAlignment="1">
      <alignment/>
    </xf>
    <xf numFmtId="169" fontId="0" fillId="5" borderId="2" xfId="0" applyNumberFormat="1" applyFill="1" applyBorder="1" applyAlignment="1">
      <alignment/>
    </xf>
    <xf numFmtId="0" fontId="0" fillId="5" borderId="6" xfId="0" applyFill="1" applyBorder="1" applyAlignment="1">
      <alignment/>
    </xf>
    <xf numFmtId="0" fontId="0" fillId="5" borderId="7" xfId="0" applyFill="1" applyBorder="1" applyAlignment="1">
      <alignment/>
    </xf>
    <xf numFmtId="0" fontId="1" fillId="6" borderId="3" xfId="0" applyFont="1" applyFill="1" applyBorder="1" applyAlignment="1">
      <alignment/>
    </xf>
    <xf numFmtId="0" fontId="0" fillId="6" borderId="4" xfId="0" applyFill="1" applyBorder="1" applyAlignment="1">
      <alignment/>
    </xf>
    <xf numFmtId="0" fontId="0" fillId="6" borderId="5" xfId="0" applyFill="1" applyBorder="1" applyAlignment="1">
      <alignment/>
    </xf>
    <xf numFmtId="0" fontId="0" fillId="6" borderId="2" xfId="0" applyFill="1" applyBorder="1" applyAlignment="1">
      <alignment/>
    </xf>
    <xf numFmtId="0" fontId="13" fillId="6" borderId="5" xfId="0" applyFont="1" applyFill="1" applyBorder="1" applyAlignment="1">
      <alignment/>
    </xf>
    <xf numFmtId="169" fontId="0" fillId="6" borderId="2" xfId="0" applyNumberFormat="1" applyFill="1" applyBorder="1" applyAlignment="1">
      <alignment/>
    </xf>
    <xf numFmtId="0" fontId="0" fillId="6" borderId="6" xfId="0" applyFill="1" applyBorder="1" applyAlignment="1">
      <alignment/>
    </xf>
    <xf numFmtId="0" fontId="0" fillId="6" borderId="7" xfId="0" applyFill="1" applyBorder="1" applyAlignment="1">
      <alignment/>
    </xf>
    <xf numFmtId="0" fontId="8" fillId="0" borderId="0" xfId="0" applyFont="1" applyFill="1" applyAlignment="1">
      <alignment/>
    </xf>
    <xf numFmtId="165" fontId="0" fillId="0" borderId="0" xfId="15" applyNumberFormat="1" applyFill="1" applyAlignment="1">
      <alignment/>
    </xf>
    <xf numFmtId="0" fontId="12" fillId="0" borderId="2" xfId="0" applyFont="1" applyFill="1" applyBorder="1" applyAlignment="1">
      <alignment/>
    </xf>
    <xf numFmtId="0" fontId="0" fillId="0" borderId="2" xfId="0" applyBorder="1" applyAlignment="1">
      <alignment/>
    </xf>
    <xf numFmtId="0" fontId="0" fillId="0" borderId="0" xfId="0" applyFill="1" applyBorder="1" applyAlignment="1">
      <alignment/>
    </xf>
    <xf numFmtId="0" fontId="8" fillId="3" borderId="4" xfId="0" applyFont="1" applyFill="1" applyBorder="1" applyAlignment="1">
      <alignment/>
    </xf>
    <xf numFmtId="165" fontId="0" fillId="3" borderId="2" xfId="15" applyNumberFormat="1" applyFill="1" applyBorder="1" applyAlignment="1">
      <alignment/>
    </xf>
    <xf numFmtId="165" fontId="0" fillId="3" borderId="2" xfId="0" applyNumberFormat="1" applyFill="1" applyBorder="1" applyAlignment="1">
      <alignment/>
    </xf>
    <xf numFmtId="167" fontId="0" fillId="3" borderId="2" xfId="17" applyNumberFormat="1" applyFill="1" applyBorder="1" applyAlignment="1">
      <alignment/>
    </xf>
    <xf numFmtId="167" fontId="0" fillId="3" borderId="2" xfId="0" applyNumberFormat="1" applyFill="1" applyBorder="1" applyAlignment="1">
      <alignment/>
    </xf>
    <xf numFmtId="167" fontId="0" fillId="3" borderId="7" xfId="0" applyNumberFormat="1" applyFill="1" applyBorder="1" applyAlignment="1">
      <alignment/>
    </xf>
    <xf numFmtId="0" fontId="1" fillId="2" borderId="0" xfId="0" applyFont="1" applyFill="1" applyAlignment="1">
      <alignment horizontal="left"/>
    </xf>
    <xf numFmtId="0" fontId="8" fillId="2" borderId="4" xfId="0" applyFont="1" applyFill="1" applyBorder="1" applyAlignment="1">
      <alignment/>
    </xf>
    <xf numFmtId="165" fontId="0" fillId="2" borderId="2" xfId="15" applyNumberFormat="1" applyFill="1" applyBorder="1" applyAlignment="1">
      <alignment/>
    </xf>
    <xf numFmtId="165" fontId="0" fillId="2" borderId="2" xfId="0" applyNumberFormat="1" applyFill="1" applyBorder="1" applyAlignment="1">
      <alignment/>
    </xf>
    <xf numFmtId="167" fontId="0" fillId="2" borderId="2" xfId="17" applyNumberFormat="1" applyFill="1" applyBorder="1" applyAlignment="1">
      <alignment/>
    </xf>
    <xf numFmtId="167" fontId="0" fillId="2" borderId="2" xfId="0" applyNumberFormat="1" applyFill="1" applyBorder="1" applyAlignment="1">
      <alignment/>
    </xf>
    <xf numFmtId="0" fontId="0" fillId="2" borderId="1" xfId="0" applyFill="1" applyBorder="1" applyAlignment="1">
      <alignment/>
    </xf>
    <xf numFmtId="167" fontId="0" fillId="2" borderId="7" xfId="0" applyNumberFormat="1" applyFill="1" applyBorder="1" applyAlignment="1">
      <alignment/>
    </xf>
    <xf numFmtId="0" fontId="8" fillId="4" borderId="4" xfId="0" applyFont="1" applyFill="1" applyBorder="1" applyAlignment="1">
      <alignment/>
    </xf>
    <xf numFmtId="165" fontId="0" fillId="4" borderId="2" xfId="15" applyNumberFormat="1" applyFill="1" applyBorder="1" applyAlignment="1">
      <alignment/>
    </xf>
    <xf numFmtId="165" fontId="0" fillId="4" borderId="2" xfId="0" applyNumberFormat="1" applyFill="1" applyBorder="1" applyAlignment="1">
      <alignment/>
    </xf>
    <xf numFmtId="167" fontId="0" fillId="4" borderId="2" xfId="17" applyNumberFormat="1" applyFill="1" applyBorder="1" applyAlignment="1">
      <alignment/>
    </xf>
    <xf numFmtId="167" fontId="0" fillId="4" borderId="2" xfId="0" applyNumberFormat="1" applyFill="1" applyBorder="1" applyAlignment="1">
      <alignment/>
    </xf>
    <xf numFmtId="167" fontId="0" fillId="4" borderId="7" xfId="0" applyNumberFormat="1" applyFill="1" applyBorder="1" applyAlignment="1">
      <alignment/>
    </xf>
    <xf numFmtId="0" fontId="1" fillId="5" borderId="0" xfId="0" applyFont="1" applyFill="1" applyAlignment="1">
      <alignment horizontal="left"/>
    </xf>
    <xf numFmtId="0" fontId="8" fillId="5" borderId="4" xfId="0" applyFont="1" applyFill="1" applyBorder="1" applyAlignment="1">
      <alignment/>
    </xf>
    <xf numFmtId="0" fontId="0" fillId="5" borderId="0" xfId="0" applyFont="1" applyFill="1" applyAlignment="1">
      <alignment/>
    </xf>
    <xf numFmtId="165" fontId="0" fillId="5" borderId="2" xfId="15" applyNumberFormat="1" applyFill="1" applyBorder="1" applyAlignment="1">
      <alignment/>
    </xf>
    <xf numFmtId="0" fontId="0" fillId="5" borderId="0" xfId="0" applyFill="1" applyAlignment="1">
      <alignment/>
    </xf>
    <xf numFmtId="165" fontId="0" fillId="5" borderId="2" xfId="0" applyNumberFormat="1" applyFill="1" applyBorder="1" applyAlignment="1">
      <alignment/>
    </xf>
    <xf numFmtId="167" fontId="0" fillId="5" borderId="2" xfId="17" applyNumberFormat="1" applyFill="1" applyBorder="1" applyAlignment="1">
      <alignment/>
    </xf>
    <xf numFmtId="167" fontId="0" fillId="5" borderId="2" xfId="0" applyNumberFormat="1" applyFill="1" applyBorder="1" applyAlignment="1">
      <alignment/>
    </xf>
    <xf numFmtId="0" fontId="0" fillId="5" borderId="1" xfId="0" applyFill="1" applyBorder="1" applyAlignment="1">
      <alignment/>
    </xf>
    <xf numFmtId="167" fontId="0" fillId="5" borderId="7" xfId="0" applyNumberFormat="1" applyFill="1" applyBorder="1" applyAlignment="1">
      <alignment/>
    </xf>
    <xf numFmtId="0" fontId="1" fillId="6" borderId="0" xfId="0" applyFont="1" applyFill="1" applyAlignment="1">
      <alignment horizontal="left"/>
    </xf>
    <xf numFmtId="0" fontId="8" fillId="6" borderId="4" xfId="0" applyFont="1" applyFill="1" applyBorder="1" applyAlignment="1">
      <alignment/>
    </xf>
    <xf numFmtId="0" fontId="0" fillId="6" borderId="0" xfId="0" applyFont="1" applyFill="1" applyAlignment="1">
      <alignment/>
    </xf>
    <xf numFmtId="165" fontId="0" fillId="6" borderId="2" xfId="15" applyNumberFormat="1" applyFill="1" applyBorder="1" applyAlignment="1">
      <alignment/>
    </xf>
    <xf numFmtId="0" fontId="0" fillId="6" borderId="0" xfId="0" applyFill="1" applyAlignment="1">
      <alignment/>
    </xf>
    <xf numFmtId="165" fontId="0" fillId="6" borderId="2" xfId="0" applyNumberFormat="1" applyFill="1" applyBorder="1" applyAlignment="1">
      <alignment/>
    </xf>
    <xf numFmtId="167" fontId="0" fillId="6" borderId="2" xfId="17" applyNumberFormat="1" applyFill="1" applyBorder="1" applyAlignment="1">
      <alignment/>
    </xf>
    <xf numFmtId="167" fontId="0" fillId="6" borderId="2" xfId="0" applyNumberFormat="1" applyFill="1" applyBorder="1" applyAlignment="1">
      <alignment/>
    </xf>
    <xf numFmtId="0" fontId="0" fillId="6" borderId="1" xfId="0" applyFill="1" applyBorder="1" applyAlignment="1">
      <alignment/>
    </xf>
    <xf numFmtId="167" fontId="0" fillId="6" borderId="7" xfId="0" applyNumberFormat="1" applyFill="1" applyBorder="1" applyAlignment="1">
      <alignment/>
    </xf>
    <xf numFmtId="170" fontId="0" fillId="0" borderId="0" xfId="15" applyNumberFormat="1" applyFill="1" applyAlignment="1">
      <alignment/>
    </xf>
    <xf numFmtId="0" fontId="12" fillId="0" borderId="0" xfId="0" applyFont="1" applyAlignment="1">
      <alignment horizontal="center"/>
    </xf>
    <xf numFmtId="0" fontId="1" fillId="4" borderId="3" xfId="0" applyFont="1" applyFill="1" applyBorder="1" applyAlignment="1">
      <alignment horizontal="left"/>
    </xf>
    <xf numFmtId="0" fontId="0" fillId="4" borderId="5" xfId="0" applyFont="1" applyFill="1" applyBorder="1" applyAlignment="1">
      <alignment/>
    </xf>
    <xf numFmtId="0" fontId="1" fillId="3" borderId="3" xfId="0" applyFont="1" applyFill="1" applyBorder="1" applyAlignment="1">
      <alignment horizontal="left"/>
    </xf>
    <xf numFmtId="0" fontId="0" fillId="3" borderId="5" xfId="0" applyFont="1" applyFill="1" applyBorder="1" applyAlignment="1">
      <alignment/>
    </xf>
    <xf numFmtId="1" fontId="0" fillId="5" borderId="0" xfId="0" applyNumberFormat="1" applyFill="1" applyAlignment="1">
      <alignment/>
    </xf>
    <xf numFmtId="1" fontId="0" fillId="5" borderId="0" xfId="0" applyNumberFormat="1" applyFont="1" applyFill="1" applyAlignment="1">
      <alignment horizontal="center"/>
    </xf>
    <xf numFmtId="1" fontId="10" fillId="5" borderId="0" xfId="0" applyNumberFormat="1" applyFont="1" applyFill="1" applyAlignment="1">
      <alignment/>
    </xf>
    <xf numFmtId="165" fontId="0" fillId="5" borderId="0" xfId="15" applyNumberFormat="1" applyFill="1" applyAlignment="1">
      <alignment/>
    </xf>
    <xf numFmtId="167" fontId="0" fillId="5" borderId="0" xfId="17" applyNumberFormat="1" applyFill="1" applyAlignment="1">
      <alignment/>
    </xf>
    <xf numFmtId="169" fontId="0" fillId="5" borderId="0" xfId="0" applyNumberFormat="1" applyFill="1" applyAlignment="1">
      <alignment/>
    </xf>
    <xf numFmtId="167" fontId="0" fillId="5" borderId="0" xfId="0" applyNumberFormat="1" applyFill="1" applyAlignment="1">
      <alignment/>
    </xf>
    <xf numFmtId="0" fontId="1" fillId="5" borderId="0" xfId="0" applyFont="1" applyFill="1" applyAlignment="1">
      <alignment/>
    </xf>
    <xf numFmtId="0" fontId="10" fillId="5" borderId="0" xfId="0" applyFont="1" applyFill="1" applyAlignment="1">
      <alignment/>
    </xf>
    <xf numFmtId="0" fontId="1" fillId="7" borderId="0" xfId="0" applyFont="1" applyFill="1" applyAlignment="1">
      <alignment/>
    </xf>
    <xf numFmtId="0" fontId="0" fillId="7" borderId="0" xfId="0" applyFill="1" applyAlignment="1">
      <alignment/>
    </xf>
    <xf numFmtId="0" fontId="5" fillId="2" borderId="0" xfId="0" applyFont="1" applyFill="1" applyAlignment="1">
      <alignment horizontal="center"/>
    </xf>
    <xf numFmtId="0" fontId="25" fillId="7" borderId="0" xfId="0" applyFont="1" applyFill="1" applyAlignment="1">
      <alignment horizontal="left"/>
    </xf>
    <xf numFmtId="0" fontId="26" fillId="7" borderId="0" xfId="0" applyFont="1" applyFill="1" applyAlignment="1">
      <alignment/>
    </xf>
    <xf numFmtId="0" fontId="32" fillId="2" borderId="0" xfId="0" applyFont="1" applyFill="1" applyAlignment="1">
      <alignment/>
    </xf>
    <xf numFmtId="0" fontId="4" fillId="2" borderId="0" xfId="0" applyFont="1" applyFill="1" applyBorder="1" applyAlignment="1">
      <alignment/>
    </xf>
    <xf numFmtId="0" fontId="0" fillId="0" borderId="0" xfId="0" applyBorder="1" applyAlignment="1">
      <alignment/>
    </xf>
    <xf numFmtId="0" fontId="0" fillId="8"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 Sector Shares of GDP</a:t>
            </a:r>
          </a:p>
        </c:rich>
      </c:tx>
      <c:layout/>
      <c:spPr>
        <a:noFill/>
        <a:ln>
          <a:noFill/>
        </a:ln>
      </c:spPr>
    </c:title>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cat>
            <c:strRef>
              <c:f>GDP!$A$11:$A$14</c:f>
              <c:strCache/>
            </c:strRef>
          </c:cat>
          <c:val>
            <c:numRef>
              <c:f>GDP!$B$11:$B$14</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latin typeface="Arial"/>
                <a:ea typeface="Arial"/>
                <a:cs typeface="Arial"/>
              </a:rPr>
              <a:t>Land Use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cat>
            <c:strRef>
              <c:f>Resources!$A$42:$A$46</c:f>
              <c:strCache/>
            </c:strRef>
          </c:cat>
          <c:val>
            <c:numRef>
              <c:f>Resources!$B$42:$B$46</c:f>
              <c:numCache>
                <c:ptCount val="5"/>
                <c:pt idx="0">
                  <c:v>0</c:v>
                </c:pt>
                <c:pt idx="1">
                  <c:v>0</c:v>
                </c:pt>
                <c:pt idx="2">
                  <c:v>0</c:v>
                </c:pt>
                <c:pt idx="3">
                  <c:v>0</c:v>
                </c:pt>
                <c:pt idx="4">
                  <c:v>0</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solidFill>
      <a:srgbClr val="CCFFFF"/>
    </a:solidFill>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Value of Natural Resources</a:t>
            </a:r>
          </a:p>
        </c:rich>
      </c:tx>
      <c:layout/>
      <c:spPr>
        <a:noFill/>
        <a:ln>
          <a:noFill/>
        </a:ln>
      </c:spPr>
    </c:title>
    <c:view3D>
      <c:rotX val="15"/>
      <c:rotY val="20"/>
      <c:depthPercent val="100"/>
      <c:rAngAx val="1"/>
    </c:view3D>
    <c:plotArea>
      <c:layout/>
      <c:bar3DChart>
        <c:barDir val="col"/>
        <c:grouping val="stacked"/>
        <c:varyColors val="0"/>
        <c:ser>
          <c:idx val="0"/>
          <c:order val="0"/>
          <c:tx>
            <c:strRef>
              <c:f>GDP2!$A$3</c:f>
              <c:strCache>
                <c:ptCount val="1"/>
                <c:pt idx="0">
                  <c:v>Food production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GDP2!$B$3:$F$3</c:f>
              <c:numCache/>
            </c:numRef>
          </c:val>
          <c:shape val="box"/>
        </c:ser>
        <c:ser>
          <c:idx val="1"/>
          <c:order val="1"/>
          <c:tx>
            <c:strRef>
              <c:f>GDP2!$A$4</c:f>
              <c:strCache>
                <c:ptCount val="1"/>
                <c:pt idx="0">
                  <c:v>Natural forests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GDP2!$B$4:$F$4</c:f>
              <c:numCache/>
            </c:numRef>
          </c:val>
          <c:shape val="box"/>
        </c:ser>
        <c:ser>
          <c:idx val="2"/>
          <c:order val="2"/>
          <c:tx>
            <c:strRef>
              <c:f>GDP2!$A$5</c:f>
              <c:strCache>
                <c:ptCount val="1"/>
                <c:pt idx="0">
                  <c:v>Export crops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GDP2!$B$5:$F$5</c:f>
              <c:numCache/>
            </c:numRef>
          </c:val>
          <c:shape val="box"/>
        </c:ser>
        <c:ser>
          <c:idx val="3"/>
          <c:order val="3"/>
          <c:tx>
            <c:strRef>
              <c:f>GDP2!$A$6</c:f>
              <c:strCache>
                <c:ptCount val="1"/>
                <c:pt idx="0">
                  <c:v>Livestock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GDP2!$B$6:$F$6</c:f>
              <c:numCache/>
            </c:numRef>
          </c:val>
          <c:shape val="box"/>
        </c:ser>
        <c:ser>
          <c:idx val="4"/>
          <c:order val="4"/>
          <c:tx>
            <c:strRef>
              <c:f>GDP2!$A$7</c:f>
              <c:strCache>
                <c:ptCount val="1"/>
                <c:pt idx="0">
                  <c:v>Managed forests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GDP2!$B$7:$F$7</c:f>
              <c:numCache/>
            </c:numRef>
          </c:val>
          <c:shape val="box"/>
        </c:ser>
        <c:overlap val="100"/>
        <c:shape val="box"/>
        <c:axId val="7216624"/>
        <c:axId val="37560881"/>
      </c:bar3DChart>
      <c:catAx>
        <c:axId val="7216624"/>
        <c:scaling>
          <c:orientation val="minMax"/>
        </c:scaling>
        <c:axPos val="b"/>
        <c:title>
          <c:tx>
            <c:rich>
              <a:bodyPr vert="horz" rot="0" anchor="ctr"/>
              <a:lstStyle/>
              <a:p>
                <a:pPr algn="ctr">
                  <a:defRPr/>
                </a:pPr>
                <a:r>
                  <a:rPr lang="en-US" cap="none" sz="850" b="1" i="0" u="none" baseline="0">
                    <a:latin typeface="Arial"/>
                    <a:ea typeface="Arial"/>
                    <a:cs typeface="Arial"/>
                  </a:rPr>
                  <a:t>Iterations</a:t>
                </a:r>
              </a:p>
            </c:rich>
          </c:tx>
          <c:layout/>
          <c:overlay val="0"/>
          <c:spPr>
            <a:noFill/>
            <a:ln>
              <a:noFill/>
            </a:ln>
          </c:spPr>
        </c:title>
        <c:delete val="0"/>
        <c:numFmt formatCode="General" sourceLinked="1"/>
        <c:majorTickMark val="out"/>
        <c:minorTickMark val="none"/>
        <c:tickLblPos val="low"/>
        <c:crossAx val="37560881"/>
        <c:crosses val="autoZero"/>
        <c:auto val="1"/>
        <c:lblOffset val="100"/>
        <c:noMultiLvlLbl val="0"/>
      </c:catAx>
      <c:valAx>
        <c:axId val="37560881"/>
        <c:scaling>
          <c:orientation val="minMax"/>
        </c:scaling>
        <c:axPos val="l"/>
        <c:majorGridlines/>
        <c:delete val="0"/>
        <c:numFmt formatCode="General" sourceLinked="1"/>
        <c:majorTickMark val="out"/>
        <c:minorTickMark val="none"/>
        <c:tickLblPos val="nextTo"/>
        <c:crossAx val="7216624"/>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Macroeconomics</a:t>
            </a:r>
          </a:p>
        </c:rich>
      </c:tx>
      <c:layout/>
      <c:spPr>
        <a:noFill/>
        <a:ln>
          <a:noFill/>
        </a:ln>
      </c:spPr>
    </c:title>
    <c:view3D>
      <c:rotX val="15"/>
      <c:rotY val="20"/>
      <c:depthPercent val="100"/>
      <c:rAngAx val="1"/>
    </c:view3D>
    <c:plotArea>
      <c:layout/>
      <c:bar3DChart>
        <c:barDir val="col"/>
        <c:grouping val="stacked"/>
        <c:varyColors val="0"/>
        <c:ser>
          <c:idx val="0"/>
          <c:order val="0"/>
          <c:tx>
            <c:strRef>
              <c:f>GDP2!$A$30</c:f>
              <c:strCache>
                <c:ptCount val="1"/>
                <c:pt idx="0">
                  <c:v>Food Sector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GDP2!$B$30:$F$30</c:f>
              <c:numCache/>
            </c:numRef>
          </c:val>
          <c:shape val="box"/>
        </c:ser>
        <c:ser>
          <c:idx val="1"/>
          <c:order val="1"/>
          <c:tx>
            <c:strRef>
              <c:f>GDP2!$A$31</c:f>
              <c:strCache>
                <c:ptCount val="1"/>
                <c:pt idx="0">
                  <c:v>Energy Sector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GDP2!$B$31:$F$31</c:f>
              <c:numCache/>
            </c:numRef>
          </c:val>
          <c:shape val="box"/>
        </c:ser>
        <c:ser>
          <c:idx val="2"/>
          <c:order val="2"/>
          <c:tx>
            <c:strRef>
              <c:f>GDP2!$A$32</c:f>
              <c:strCache>
                <c:ptCount val="1"/>
                <c:pt idx="0">
                  <c:v>Manuf/Svces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GDP2!$B$32:$F$32</c:f>
              <c:numCache/>
            </c:numRef>
          </c:val>
          <c:shape val="box"/>
        </c:ser>
        <c:ser>
          <c:idx val="3"/>
          <c:order val="3"/>
          <c:tx>
            <c:strRef>
              <c:f>GDP2!$A$33</c:f>
              <c:strCache>
                <c:ptCount val="1"/>
                <c:pt idx="0">
                  <c:v>Ag exports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GDP2!$B$33:$F$33</c:f>
              <c:numCache/>
            </c:numRef>
          </c:val>
          <c:shape val="box"/>
        </c:ser>
        <c:ser>
          <c:idx val="4"/>
          <c:order val="4"/>
          <c:tx>
            <c:strRef>
              <c:f>GDP2!$A$34</c:f>
              <c:strCache>
                <c:ptCount val="1"/>
                <c:pt idx="0">
                  <c:v>Mining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GDP2!$B$34:$F$34</c:f>
              <c:numCache/>
            </c:numRef>
          </c:val>
          <c:shape val="box"/>
        </c:ser>
        <c:overlap val="100"/>
        <c:shape val="box"/>
        <c:axId val="9512366"/>
        <c:axId val="43383415"/>
      </c:bar3DChart>
      <c:catAx>
        <c:axId val="9512366"/>
        <c:scaling>
          <c:orientation val="minMax"/>
        </c:scaling>
        <c:axPos val="b"/>
        <c:title>
          <c:tx>
            <c:rich>
              <a:bodyPr vert="horz" rot="0" anchor="ctr"/>
              <a:lstStyle/>
              <a:p>
                <a:pPr algn="ctr">
                  <a:defRPr/>
                </a:pPr>
                <a:r>
                  <a:rPr lang="en-US" cap="none" sz="875" b="1" i="0" u="none" baseline="0">
                    <a:latin typeface="Arial"/>
                    <a:ea typeface="Arial"/>
                    <a:cs typeface="Arial"/>
                  </a:rPr>
                  <a:t>Iterations</a:t>
                </a:r>
              </a:p>
            </c:rich>
          </c:tx>
          <c:layout/>
          <c:overlay val="0"/>
          <c:spPr>
            <a:noFill/>
            <a:ln>
              <a:noFill/>
            </a:ln>
          </c:spPr>
        </c:title>
        <c:delete val="0"/>
        <c:numFmt formatCode="General" sourceLinked="1"/>
        <c:majorTickMark val="out"/>
        <c:minorTickMark val="none"/>
        <c:tickLblPos val="low"/>
        <c:crossAx val="43383415"/>
        <c:crosses val="autoZero"/>
        <c:auto val="1"/>
        <c:lblOffset val="100"/>
        <c:noMultiLvlLbl val="0"/>
      </c:catAx>
      <c:valAx>
        <c:axId val="43383415"/>
        <c:scaling>
          <c:orientation val="minMax"/>
        </c:scaling>
        <c:axPos val="l"/>
        <c:majorGridlines/>
        <c:delete val="1"/>
        <c:majorTickMark val="out"/>
        <c:minorTickMark val="none"/>
        <c:tickLblPos val="nextTo"/>
        <c:crossAx val="9512366"/>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spPr>
        <a:noFill/>
        <a:ln>
          <a:noFill/>
        </a:ln>
      </c:spPr>
    </c:title>
    <c:plotArea>
      <c:layout>
        <c:manualLayout>
          <c:xMode val="edge"/>
          <c:yMode val="edge"/>
          <c:x val="0.077"/>
          <c:y val="0.095"/>
          <c:w val="0.74825"/>
          <c:h val="0.84675"/>
        </c:manualLayout>
      </c:layout>
      <c:lineChart>
        <c:grouping val="standard"/>
        <c:varyColors val="0"/>
        <c:ser>
          <c:idx val="0"/>
          <c:order val="0"/>
          <c:tx>
            <c:strRef>
              <c:f>GDP2!$A$36</c:f>
              <c:strCache>
                <c:ptCount val="1"/>
                <c:pt idx="0">
                  <c:v>   GDP/capita</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GDP2!$B$36:$F$36</c:f>
              <c:numCache/>
            </c:numRef>
          </c:val>
          <c:smooth val="0"/>
        </c:ser>
        <c:axId val="29142620"/>
        <c:axId val="32869357"/>
      </c:lineChart>
      <c:catAx>
        <c:axId val="29142620"/>
        <c:scaling>
          <c:orientation val="minMax"/>
        </c:scaling>
        <c:axPos val="b"/>
        <c:title>
          <c:tx>
            <c:rich>
              <a:bodyPr vert="horz" rot="0" anchor="ctr"/>
              <a:lstStyle/>
              <a:p>
                <a:pPr algn="ctr">
                  <a:defRPr/>
                </a:pPr>
                <a:r>
                  <a:rPr lang="en-US" cap="none" sz="1100" b="1" i="0" u="none" baseline="0">
                    <a:latin typeface="Arial"/>
                    <a:ea typeface="Arial"/>
                    <a:cs typeface="Arial"/>
                  </a:rPr>
                  <a:t>Iterations</a:t>
                </a:r>
              </a:p>
            </c:rich>
          </c:tx>
          <c:layout/>
          <c:overlay val="0"/>
          <c:spPr>
            <a:noFill/>
            <a:ln>
              <a:noFill/>
            </a:ln>
          </c:spPr>
        </c:title>
        <c:delete val="0"/>
        <c:numFmt formatCode="General" sourceLinked="1"/>
        <c:majorTickMark val="out"/>
        <c:minorTickMark val="none"/>
        <c:tickLblPos val="nextTo"/>
        <c:crossAx val="32869357"/>
        <c:crosses val="autoZero"/>
        <c:auto val="1"/>
        <c:lblOffset val="100"/>
        <c:noMultiLvlLbl val="0"/>
      </c:catAx>
      <c:valAx>
        <c:axId val="32869357"/>
        <c:scaling>
          <c:orientation val="minMax"/>
        </c:scaling>
        <c:axPos val="l"/>
        <c:title>
          <c:tx>
            <c:rich>
              <a:bodyPr vert="horz" rot="-5400000" anchor="ctr"/>
              <a:lstStyle/>
              <a:p>
                <a:pPr algn="ctr">
                  <a:defRPr/>
                </a:pPr>
                <a:r>
                  <a:rPr lang="en-US" cap="none" sz="1100" b="1" i="0" u="none" baseline="0">
                    <a:latin typeface="Arial"/>
                    <a:ea typeface="Arial"/>
                    <a:cs typeface="Arial"/>
                  </a:rPr>
                  <a:t>$/Year</a:t>
                </a:r>
              </a:p>
            </c:rich>
          </c:tx>
          <c:layout/>
          <c:overlay val="0"/>
          <c:spPr>
            <a:noFill/>
            <a:ln>
              <a:noFill/>
            </a:ln>
          </c:spPr>
        </c:title>
        <c:majorGridlines/>
        <c:delete val="0"/>
        <c:numFmt formatCode="General" sourceLinked="1"/>
        <c:majorTickMark val="out"/>
        <c:minorTickMark val="none"/>
        <c:tickLblPos val="nextTo"/>
        <c:crossAx val="29142620"/>
        <c:crossesAt val="1"/>
        <c:crossBetween val="between"/>
        <c:dispUnits/>
      </c:valAx>
      <c:spPr>
        <a:solidFill>
          <a:srgbClr val="C0C0C0"/>
        </a:solidFill>
        <a:ln w="12700">
          <a:solidFill>
            <a:srgbClr val="808080"/>
          </a:solidFill>
        </a:ln>
      </c:spPr>
    </c:plotArea>
    <c:legend>
      <c:legendPos val="r"/>
      <c:layout>
        <c:manualLayout>
          <c:xMode val="edge"/>
          <c:yMode val="edge"/>
          <c:x val="0.704"/>
          <c:y val="0.54025"/>
        </c:manualLayout>
      </c:layout>
      <c:overlay val="0"/>
    </c:legend>
    <c:plotVisOnly val="1"/>
    <c:dispBlanksAs val="gap"/>
    <c:showDLblsOverMax val="0"/>
  </c:chart>
  <c:spPr>
    <a:solidFill>
      <a:srgbClr val="FFFFCC"/>
    </a:solidFill>
    <a:effectLst>
      <a:outerShdw dist="35921" dir="2700000" algn="br">
        <a:prstClr val="black"/>
      </a:outerShdw>
    </a:effectLst>
  </c:spPr>
  <c:txPr>
    <a:bodyPr vert="horz" rot="0"/>
    <a:lstStyle/>
    <a:p>
      <a:pPr>
        <a:defRPr lang="en-US" cap="none" sz="900" b="0" i="0" u="none" baseline="0">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0</xdr:row>
      <xdr:rowOff>552450</xdr:rowOff>
    </xdr:from>
    <xdr:to>
      <xdr:col>0</xdr:col>
      <xdr:colOff>8429625</xdr:colOff>
      <xdr:row>0</xdr:row>
      <xdr:rowOff>4505325</xdr:rowOff>
    </xdr:to>
    <xdr:grpSp>
      <xdr:nvGrpSpPr>
        <xdr:cNvPr id="1" name="Group 8"/>
        <xdr:cNvGrpSpPr>
          <a:grpSpLocks/>
        </xdr:cNvGrpSpPr>
      </xdr:nvGrpSpPr>
      <xdr:grpSpPr>
        <a:xfrm>
          <a:off x="1323975" y="552450"/>
          <a:ext cx="7115175" cy="3962400"/>
          <a:chOff x="135" y="579"/>
          <a:chExt cx="747" cy="415"/>
        </a:xfrm>
        <a:solidFill>
          <a:srgbClr val="FFFFFF"/>
        </a:solidFill>
      </xdr:grpSpPr>
      <xdr:sp>
        <xdr:nvSpPr>
          <xdr:cNvPr id="2" name="AutoShape 7"/>
          <xdr:cNvSpPr>
            <a:spLocks/>
          </xdr:cNvSpPr>
        </xdr:nvSpPr>
        <xdr:spPr>
          <a:xfrm>
            <a:off x="135" y="579"/>
            <a:ext cx="747" cy="415"/>
          </a:xfrm>
          <a:prstGeom prst="bevel">
            <a:avLst>
              <a:gd name="adj" fmla="val -4458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1</xdr:col>
      <xdr:colOff>3781425</xdr:colOff>
      <xdr:row>5</xdr:row>
      <xdr:rowOff>66675</xdr:rowOff>
    </xdr:to>
    <xdr:grpSp>
      <xdr:nvGrpSpPr>
        <xdr:cNvPr id="1" name="Group 4"/>
        <xdr:cNvGrpSpPr>
          <a:grpSpLocks/>
        </xdr:cNvGrpSpPr>
      </xdr:nvGrpSpPr>
      <xdr:grpSpPr>
        <a:xfrm>
          <a:off x="114300" y="104775"/>
          <a:ext cx="8515350" cy="771525"/>
          <a:chOff x="71" y="6"/>
          <a:chExt cx="798" cy="81"/>
        </a:xfrm>
        <a:solidFill>
          <a:srgbClr val="FFFFFF"/>
        </a:solidFill>
      </xdr:grpSpPr>
      <xdr:sp>
        <xdr:nvSpPr>
          <xdr:cNvPr id="2" name="AutoShape 2"/>
          <xdr:cNvSpPr>
            <a:spLocks/>
          </xdr:cNvSpPr>
        </xdr:nvSpPr>
        <xdr:spPr>
          <a:xfrm>
            <a:off x="71" y="6"/>
            <a:ext cx="798" cy="81"/>
          </a:xfrm>
          <a:prstGeom prst="wedgeRoundRectCallout">
            <a:avLst>
              <a:gd name="adj1" fmla="val -36217"/>
              <a:gd name="adj2" fmla="val 68518"/>
            </a:avLst>
          </a:prstGeom>
          <a:solidFill>
            <a:srgbClr val="FFFF99"/>
          </a:solid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93" y="19"/>
            <a:ext cx="735" cy="61"/>
          </a:xfrm>
          <a:prstGeom prst="rect">
            <a:avLst/>
          </a:prstGeom>
          <a:solidFill>
            <a:srgbClr val="FFFF99"/>
          </a:solidFill>
          <a:ln w="9525" cmpd="sng">
            <a:noFill/>
          </a:ln>
        </xdr:spPr>
        <xdr:txBody>
          <a:bodyPr vertOverflow="clip" wrap="square"/>
          <a:p>
            <a:pPr algn="l">
              <a:defRPr/>
            </a:pPr>
            <a:r>
              <a:rPr lang="en-US" cap="none" sz="1100" b="0" i="0" u="none" baseline="0">
                <a:latin typeface="Arial"/>
                <a:ea typeface="Arial"/>
                <a:cs typeface="Arial"/>
              </a:rPr>
              <a:t>This optimistic scenario assumes a set of five 5-year iterations, 20% annual improvements in the efficiency of resource use in all areas, 20 % annual managed forest expansion, and no erosion.  Population growth is reduced to 2% per year.</a:t>
            </a:r>
            <a:r>
              <a:rPr lang="en-US" cap="none" sz="1000" b="0" i="0" u="none" baseline="0">
                <a:latin typeface="Arial"/>
                <a:ea typeface="Arial"/>
                <a:cs typeface="Arial"/>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66675</xdr:rowOff>
    </xdr:from>
    <xdr:to>
      <xdr:col>3</xdr:col>
      <xdr:colOff>0</xdr:colOff>
      <xdr:row>46</xdr:row>
      <xdr:rowOff>142875</xdr:rowOff>
    </xdr:to>
    <xdr:sp>
      <xdr:nvSpPr>
        <xdr:cNvPr id="1" name="AutoShape 647"/>
        <xdr:cNvSpPr>
          <a:spLocks/>
        </xdr:cNvSpPr>
      </xdr:nvSpPr>
      <xdr:spPr>
        <a:xfrm>
          <a:off x="76200" y="1200150"/>
          <a:ext cx="9848850" cy="63912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1762125</xdr:colOff>
      <xdr:row>43</xdr:row>
      <xdr:rowOff>19050</xdr:rowOff>
    </xdr:from>
    <xdr:ext cx="66675" cy="161925"/>
    <xdr:sp>
      <xdr:nvSpPr>
        <xdr:cNvPr id="2" name="AutoShape 206"/>
        <xdr:cNvSpPr>
          <a:spLocks/>
        </xdr:cNvSpPr>
      </xdr:nvSpPr>
      <xdr:spPr>
        <a:xfrm>
          <a:off x="1762125"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2295525</xdr:colOff>
      <xdr:row>43</xdr:row>
      <xdr:rowOff>19050</xdr:rowOff>
    </xdr:from>
    <xdr:ext cx="0" cy="161925"/>
    <xdr:sp>
      <xdr:nvSpPr>
        <xdr:cNvPr id="3" name="AutoShape 207"/>
        <xdr:cNvSpPr>
          <a:spLocks/>
        </xdr:cNvSpPr>
      </xdr:nvSpPr>
      <xdr:spPr>
        <a:xfrm>
          <a:off x="2295525"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3171825</xdr:colOff>
      <xdr:row>43</xdr:row>
      <xdr:rowOff>19050</xdr:rowOff>
    </xdr:from>
    <xdr:ext cx="200025" cy="161925"/>
    <xdr:sp>
      <xdr:nvSpPr>
        <xdr:cNvPr id="4" name="AutoShape 208"/>
        <xdr:cNvSpPr>
          <a:spLocks/>
        </xdr:cNvSpPr>
      </xdr:nvSpPr>
      <xdr:spPr>
        <a:xfrm>
          <a:off x="3171825" y="6981825"/>
          <a:ext cx="20002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623</a:t>
          </a:r>
        </a:p>
      </xdr:txBody>
    </xdr:sp>
    <xdr:clientData/>
  </xdr:oneCellAnchor>
  <xdr:oneCellAnchor>
    <xdr:from>
      <xdr:col>0</xdr:col>
      <xdr:colOff>2619375</xdr:colOff>
      <xdr:row>43</xdr:row>
      <xdr:rowOff>19050</xdr:rowOff>
    </xdr:from>
    <xdr:ext cx="66675" cy="161925"/>
    <xdr:sp>
      <xdr:nvSpPr>
        <xdr:cNvPr id="5" name="AutoShape 209"/>
        <xdr:cNvSpPr>
          <a:spLocks/>
        </xdr:cNvSpPr>
      </xdr:nvSpPr>
      <xdr:spPr>
        <a:xfrm>
          <a:off x="2619375"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3152775</xdr:colOff>
      <xdr:row>43</xdr:row>
      <xdr:rowOff>19050</xdr:rowOff>
    </xdr:from>
    <xdr:ext cx="0" cy="161925"/>
    <xdr:sp>
      <xdr:nvSpPr>
        <xdr:cNvPr id="6" name="AutoShape 210"/>
        <xdr:cNvSpPr>
          <a:spLocks/>
        </xdr:cNvSpPr>
      </xdr:nvSpPr>
      <xdr:spPr>
        <a:xfrm>
          <a:off x="3152775"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3990975</xdr:colOff>
      <xdr:row>43</xdr:row>
      <xdr:rowOff>19050</xdr:rowOff>
    </xdr:from>
    <xdr:ext cx="200025" cy="161925"/>
    <xdr:sp>
      <xdr:nvSpPr>
        <xdr:cNvPr id="7" name="AutoShape 211"/>
        <xdr:cNvSpPr>
          <a:spLocks/>
        </xdr:cNvSpPr>
      </xdr:nvSpPr>
      <xdr:spPr>
        <a:xfrm>
          <a:off x="3990975" y="6981825"/>
          <a:ext cx="20002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600</a:t>
          </a:r>
        </a:p>
      </xdr:txBody>
    </xdr:sp>
    <xdr:clientData/>
  </xdr:oneCellAnchor>
  <xdr:oneCellAnchor>
    <xdr:from>
      <xdr:col>0</xdr:col>
      <xdr:colOff>3505200</xdr:colOff>
      <xdr:row>43</xdr:row>
      <xdr:rowOff>19050</xdr:rowOff>
    </xdr:from>
    <xdr:ext cx="66675" cy="161925"/>
    <xdr:sp>
      <xdr:nvSpPr>
        <xdr:cNvPr id="8" name="AutoShape 212"/>
        <xdr:cNvSpPr>
          <a:spLocks/>
        </xdr:cNvSpPr>
      </xdr:nvSpPr>
      <xdr:spPr>
        <a:xfrm>
          <a:off x="3505200"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3962400</xdr:colOff>
      <xdr:row>43</xdr:row>
      <xdr:rowOff>19050</xdr:rowOff>
    </xdr:from>
    <xdr:ext cx="0" cy="161925"/>
    <xdr:sp>
      <xdr:nvSpPr>
        <xdr:cNvPr id="9" name="AutoShape 213"/>
        <xdr:cNvSpPr>
          <a:spLocks/>
        </xdr:cNvSpPr>
      </xdr:nvSpPr>
      <xdr:spPr>
        <a:xfrm>
          <a:off x="3962400"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1</xdr:col>
      <xdr:colOff>123825</xdr:colOff>
      <xdr:row>43</xdr:row>
      <xdr:rowOff>19050</xdr:rowOff>
    </xdr:from>
    <xdr:ext cx="200025" cy="161925"/>
    <xdr:sp>
      <xdr:nvSpPr>
        <xdr:cNvPr id="10" name="AutoShape 214"/>
        <xdr:cNvSpPr>
          <a:spLocks/>
        </xdr:cNvSpPr>
      </xdr:nvSpPr>
      <xdr:spPr>
        <a:xfrm>
          <a:off x="4800600" y="6981825"/>
          <a:ext cx="20002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575</a:t>
          </a:r>
        </a:p>
      </xdr:txBody>
    </xdr:sp>
    <xdr:clientData/>
  </xdr:oneCellAnchor>
  <xdr:oneCellAnchor>
    <xdr:from>
      <xdr:col>0</xdr:col>
      <xdr:colOff>4314825</xdr:colOff>
      <xdr:row>43</xdr:row>
      <xdr:rowOff>19050</xdr:rowOff>
    </xdr:from>
    <xdr:ext cx="66675" cy="161925"/>
    <xdr:sp>
      <xdr:nvSpPr>
        <xdr:cNvPr id="11" name="AutoShape 215"/>
        <xdr:cNvSpPr>
          <a:spLocks/>
        </xdr:cNvSpPr>
      </xdr:nvSpPr>
      <xdr:spPr>
        <a:xfrm>
          <a:off x="4314825"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1</xdr:col>
      <xdr:colOff>95250</xdr:colOff>
      <xdr:row>43</xdr:row>
      <xdr:rowOff>19050</xdr:rowOff>
    </xdr:from>
    <xdr:ext cx="0" cy="161925"/>
    <xdr:sp>
      <xdr:nvSpPr>
        <xdr:cNvPr id="12" name="AutoShape 216"/>
        <xdr:cNvSpPr>
          <a:spLocks/>
        </xdr:cNvSpPr>
      </xdr:nvSpPr>
      <xdr:spPr>
        <a:xfrm>
          <a:off x="4772025"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104775</xdr:colOff>
      <xdr:row>45</xdr:row>
      <xdr:rowOff>47625</xdr:rowOff>
    </xdr:from>
    <xdr:ext cx="552450" cy="142875"/>
    <xdr:sp>
      <xdr:nvSpPr>
        <xdr:cNvPr id="13" name="AutoShape 217"/>
        <xdr:cNvSpPr>
          <a:spLocks/>
        </xdr:cNvSpPr>
      </xdr:nvSpPr>
      <xdr:spPr>
        <a:xfrm>
          <a:off x="104775" y="7334250"/>
          <a:ext cx="552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Population</a:t>
          </a:r>
        </a:p>
      </xdr:txBody>
    </xdr:sp>
    <xdr:clientData/>
  </xdr:oneCellAnchor>
  <xdr:oneCellAnchor>
    <xdr:from>
      <xdr:col>0</xdr:col>
      <xdr:colOff>1257300</xdr:colOff>
      <xdr:row>45</xdr:row>
      <xdr:rowOff>28575</xdr:rowOff>
    </xdr:from>
    <xdr:ext cx="371475" cy="161925"/>
    <xdr:sp>
      <xdr:nvSpPr>
        <xdr:cNvPr id="14" name="AutoShape 218"/>
        <xdr:cNvSpPr>
          <a:spLocks/>
        </xdr:cNvSpPr>
      </xdr:nvSpPr>
      <xdr:spPr>
        <a:xfrm>
          <a:off x="1257300"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11,369</a:t>
          </a:r>
        </a:p>
      </xdr:txBody>
    </xdr:sp>
    <xdr:clientData/>
  </xdr:oneCellAnchor>
  <xdr:oneCellAnchor>
    <xdr:from>
      <xdr:col>0</xdr:col>
      <xdr:colOff>1009650</xdr:colOff>
      <xdr:row>45</xdr:row>
      <xdr:rowOff>28575</xdr:rowOff>
    </xdr:from>
    <xdr:ext cx="0" cy="161925"/>
    <xdr:sp>
      <xdr:nvSpPr>
        <xdr:cNvPr id="15" name="AutoShape 219"/>
        <xdr:cNvSpPr>
          <a:spLocks/>
        </xdr:cNvSpPr>
      </xdr:nvSpPr>
      <xdr:spPr>
        <a:xfrm>
          <a:off x="10096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1238250</xdr:colOff>
      <xdr:row>45</xdr:row>
      <xdr:rowOff>28575</xdr:rowOff>
    </xdr:from>
    <xdr:ext cx="0" cy="161925"/>
    <xdr:sp>
      <xdr:nvSpPr>
        <xdr:cNvPr id="16" name="AutoShape 220"/>
        <xdr:cNvSpPr>
          <a:spLocks/>
        </xdr:cNvSpPr>
      </xdr:nvSpPr>
      <xdr:spPr>
        <a:xfrm>
          <a:off x="12382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2124075</xdr:colOff>
      <xdr:row>45</xdr:row>
      <xdr:rowOff>28575</xdr:rowOff>
    </xdr:from>
    <xdr:ext cx="371475" cy="161925"/>
    <xdr:sp>
      <xdr:nvSpPr>
        <xdr:cNvPr id="17" name="AutoShape 221"/>
        <xdr:cNvSpPr>
          <a:spLocks/>
        </xdr:cNvSpPr>
      </xdr:nvSpPr>
      <xdr:spPr>
        <a:xfrm>
          <a:off x="2124075"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12,926</a:t>
          </a:r>
        </a:p>
      </xdr:txBody>
    </xdr:sp>
    <xdr:clientData/>
  </xdr:oneCellAnchor>
  <xdr:oneCellAnchor>
    <xdr:from>
      <xdr:col>0</xdr:col>
      <xdr:colOff>1762125</xdr:colOff>
      <xdr:row>45</xdr:row>
      <xdr:rowOff>28575</xdr:rowOff>
    </xdr:from>
    <xdr:ext cx="0" cy="161925"/>
    <xdr:sp>
      <xdr:nvSpPr>
        <xdr:cNvPr id="18" name="AutoShape 222"/>
        <xdr:cNvSpPr>
          <a:spLocks/>
        </xdr:cNvSpPr>
      </xdr:nvSpPr>
      <xdr:spPr>
        <a:xfrm>
          <a:off x="1762125"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2114550</xdr:colOff>
      <xdr:row>45</xdr:row>
      <xdr:rowOff>28575</xdr:rowOff>
    </xdr:from>
    <xdr:ext cx="0" cy="161925"/>
    <xdr:sp>
      <xdr:nvSpPr>
        <xdr:cNvPr id="19" name="AutoShape 223"/>
        <xdr:cNvSpPr>
          <a:spLocks/>
        </xdr:cNvSpPr>
      </xdr:nvSpPr>
      <xdr:spPr>
        <a:xfrm>
          <a:off x="21145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3000375</xdr:colOff>
      <xdr:row>45</xdr:row>
      <xdr:rowOff>28575</xdr:rowOff>
    </xdr:from>
    <xdr:ext cx="371475" cy="161925"/>
    <xdr:sp>
      <xdr:nvSpPr>
        <xdr:cNvPr id="20" name="AutoShape 224"/>
        <xdr:cNvSpPr>
          <a:spLocks/>
        </xdr:cNvSpPr>
      </xdr:nvSpPr>
      <xdr:spPr>
        <a:xfrm>
          <a:off x="3000375"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14,696</a:t>
          </a:r>
        </a:p>
      </xdr:txBody>
    </xdr:sp>
    <xdr:clientData/>
  </xdr:oneCellAnchor>
  <xdr:oneCellAnchor>
    <xdr:from>
      <xdr:col>0</xdr:col>
      <xdr:colOff>2619375</xdr:colOff>
      <xdr:row>45</xdr:row>
      <xdr:rowOff>28575</xdr:rowOff>
    </xdr:from>
    <xdr:ext cx="0" cy="161925"/>
    <xdr:sp>
      <xdr:nvSpPr>
        <xdr:cNvPr id="21" name="AutoShape 225"/>
        <xdr:cNvSpPr>
          <a:spLocks/>
        </xdr:cNvSpPr>
      </xdr:nvSpPr>
      <xdr:spPr>
        <a:xfrm>
          <a:off x="2619375"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2971800</xdr:colOff>
      <xdr:row>45</xdr:row>
      <xdr:rowOff>28575</xdr:rowOff>
    </xdr:from>
    <xdr:ext cx="0" cy="161925"/>
    <xdr:sp>
      <xdr:nvSpPr>
        <xdr:cNvPr id="22" name="AutoShape 226"/>
        <xdr:cNvSpPr>
          <a:spLocks/>
        </xdr:cNvSpPr>
      </xdr:nvSpPr>
      <xdr:spPr>
        <a:xfrm>
          <a:off x="297180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3810000</xdr:colOff>
      <xdr:row>45</xdr:row>
      <xdr:rowOff>28575</xdr:rowOff>
    </xdr:from>
    <xdr:ext cx="371475" cy="161925"/>
    <xdr:sp>
      <xdr:nvSpPr>
        <xdr:cNvPr id="23" name="AutoShape 227"/>
        <xdr:cNvSpPr>
          <a:spLocks/>
        </xdr:cNvSpPr>
      </xdr:nvSpPr>
      <xdr:spPr>
        <a:xfrm>
          <a:off x="3810000"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16,709</a:t>
          </a:r>
        </a:p>
      </xdr:txBody>
    </xdr:sp>
    <xdr:clientData/>
  </xdr:oneCellAnchor>
  <xdr:oneCellAnchor>
    <xdr:from>
      <xdr:col>0</xdr:col>
      <xdr:colOff>3505200</xdr:colOff>
      <xdr:row>45</xdr:row>
      <xdr:rowOff>28575</xdr:rowOff>
    </xdr:from>
    <xdr:ext cx="0" cy="161925"/>
    <xdr:sp>
      <xdr:nvSpPr>
        <xdr:cNvPr id="24" name="AutoShape 228"/>
        <xdr:cNvSpPr>
          <a:spLocks/>
        </xdr:cNvSpPr>
      </xdr:nvSpPr>
      <xdr:spPr>
        <a:xfrm>
          <a:off x="350520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3810000</xdr:colOff>
      <xdr:row>45</xdr:row>
      <xdr:rowOff>28575</xdr:rowOff>
    </xdr:from>
    <xdr:ext cx="0" cy="161925"/>
    <xdr:sp>
      <xdr:nvSpPr>
        <xdr:cNvPr id="25" name="AutoShape 229"/>
        <xdr:cNvSpPr>
          <a:spLocks/>
        </xdr:cNvSpPr>
      </xdr:nvSpPr>
      <xdr:spPr>
        <a:xfrm>
          <a:off x="381000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4629150</xdr:colOff>
      <xdr:row>45</xdr:row>
      <xdr:rowOff>28575</xdr:rowOff>
    </xdr:from>
    <xdr:ext cx="371475" cy="161925"/>
    <xdr:sp>
      <xdr:nvSpPr>
        <xdr:cNvPr id="26" name="AutoShape 230"/>
        <xdr:cNvSpPr>
          <a:spLocks/>
        </xdr:cNvSpPr>
      </xdr:nvSpPr>
      <xdr:spPr>
        <a:xfrm>
          <a:off x="4629150"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18,997</a:t>
          </a:r>
        </a:p>
      </xdr:txBody>
    </xdr:sp>
    <xdr:clientData/>
  </xdr:oneCellAnchor>
  <xdr:oneCellAnchor>
    <xdr:from>
      <xdr:col>0</xdr:col>
      <xdr:colOff>4314825</xdr:colOff>
      <xdr:row>45</xdr:row>
      <xdr:rowOff>28575</xdr:rowOff>
    </xdr:from>
    <xdr:ext cx="0" cy="161925"/>
    <xdr:sp>
      <xdr:nvSpPr>
        <xdr:cNvPr id="27" name="AutoShape 231"/>
        <xdr:cNvSpPr>
          <a:spLocks/>
        </xdr:cNvSpPr>
      </xdr:nvSpPr>
      <xdr:spPr>
        <a:xfrm>
          <a:off x="4314825"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4629150</xdr:colOff>
      <xdr:row>45</xdr:row>
      <xdr:rowOff>28575</xdr:rowOff>
    </xdr:from>
    <xdr:ext cx="0" cy="161925"/>
    <xdr:sp>
      <xdr:nvSpPr>
        <xdr:cNvPr id="28" name="AutoShape 232"/>
        <xdr:cNvSpPr>
          <a:spLocks/>
        </xdr:cNvSpPr>
      </xdr:nvSpPr>
      <xdr:spPr>
        <a:xfrm>
          <a:off x="46291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0</xdr:col>
      <xdr:colOff>76200</xdr:colOff>
      <xdr:row>7</xdr:row>
      <xdr:rowOff>66675</xdr:rowOff>
    </xdr:from>
    <xdr:to>
      <xdr:col>0</xdr:col>
      <xdr:colOff>85725</xdr:colOff>
      <xdr:row>7</xdr:row>
      <xdr:rowOff>76200</xdr:rowOff>
    </xdr:to>
    <xdr:sp>
      <xdr:nvSpPr>
        <xdr:cNvPr id="29" name="AutoShape 233"/>
        <xdr:cNvSpPr>
          <a:spLocks/>
        </xdr:cNvSpPr>
      </xdr:nvSpPr>
      <xdr:spPr>
        <a:xfrm>
          <a:off x="762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942975</xdr:colOff>
      <xdr:row>7</xdr:row>
      <xdr:rowOff>66675</xdr:rowOff>
    </xdr:from>
    <xdr:to>
      <xdr:col>0</xdr:col>
      <xdr:colOff>952500</xdr:colOff>
      <xdr:row>7</xdr:row>
      <xdr:rowOff>76200</xdr:rowOff>
    </xdr:to>
    <xdr:sp>
      <xdr:nvSpPr>
        <xdr:cNvPr id="30" name="AutoShape 234"/>
        <xdr:cNvSpPr>
          <a:spLocks/>
        </xdr:cNvSpPr>
      </xdr:nvSpPr>
      <xdr:spPr>
        <a:xfrm>
          <a:off x="94297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1695450</xdr:colOff>
      <xdr:row>7</xdr:row>
      <xdr:rowOff>66675</xdr:rowOff>
    </xdr:from>
    <xdr:to>
      <xdr:col>0</xdr:col>
      <xdr:colOff>1704975</xdr:colOff>
      <xdr:row>7</xdr:row>
      <xdr:rowOff>76200</xdr:rowOff>
    </xdr:to>
    <xdr:sp>
      <xdr:nvSpPr>
        <xdr:cNvPr id="31" name="AutoShape 235"/>
        <xdr:cNvSpPr>
          <a:spLocks/>
        </xdr:cNvSpPr>
      </xdr:nvSpPr>
      <xdr:spPr>
        <a:xfrm>
          <a:off x="16954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2552700</xdr:colOff>
      <xdr:row>7</xdr:row>
      <xdr:rowOff>66675</xdr:rowOff>
    </xdr:from>
    <xdr:to>
      <xdr:col>0</xdr:col>
      <xdr:colOff>2562225</xdr:colOff>
      <xdr:row>7</xdr:row>
      <xdr:rowOff>76200</xdr:rowOff>
    </xdr:to>
    <xdr:sp>
      <xdr:nvSpPr>
        <xdr:cNvPr id="32" name="AutoShape 236"/>
        <xdr:cNvSpPr>
          <a:spLocks/>
        </xdr:cNvSpPr>
      </xdr:nvSpPr>
      <xdr:spPr>
        <a:xfrm>
          <a:off x="25527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3438525</xdr:colOff>
      <xdr:row>7</xdr:row>
      <xdr:rowOff>66675</xdr:rowOff>
    </xdr:from>
    <xdr:to>
      <xdr:col>0</xdr:col>
      <xdr:colOff>3448050</xdr:colOff>
      <xdr:row>7</xdr:row>
      <xdr:rowOff>76200</xdr:rowOff>
    </xdr:to>
    <xdr:sp>
      <xdr:nvSpPr>
        <xdr:cNvPr id="33" name="AutoShape 237"/>
        <xdr:cNvSpPr>
          <a:spLocks/>
        </xdr:cNvSpPr>
      </xdr:nvSpPr>
      <xdr:spPr>
        <a:xfrm>
          <a:off x="343852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4248150</xdr:colOff>
      <xdr:row>7</xdr:row>
      <xdr:rowOff>66675</xdr:rowOff>
    </xdr:from>
    <xdr:to>
      <xdr:col>0</xdr:col>
      <xdr:colOff>4257675</xdr:colOff>
      <xdr:row>7</xdr:row>
      <xdr:rowOff>76200</xdr:rowOff>
    </xdr:to>
    <xdr:sp>
      <xdr:nvSpPr>
        <xdr:cNvPr id="34" name="AutoShape 238"/>
        <xdr:cNvSpPr>
          <a:spLocks/>
        </xdr:cNvSpPr>
      </xdr:nvSpPr>
      <xdr:spPr>
        <a:xfrm>
          <a:off x="42481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390525</xdr:colOff>
      <xdr:row>7</xdr:row>
      <xdr:rowOff>66675</xdr:rowOff>
    </xdr:from>
    <xdr:to>
      <xdr:col>1</xdr:col>
      <xdr:colOff>400050</xdr:colOff>
      <xdr:row>7</xdr:row>
      <xdr:rowOff>76200</xdr:rowOff>
    </xdr:to>
    <xdr:sp>
      <xdr:nvSpPr>
        <xdr:cNvPr id="35" name="AutoShape 239"/>
        <xdr:cNvSpPr>
          <a:spLocks/>
        </xdr:cNvSpPr>
      </xdr:nvSpPr>
      <xdr:spPr>
        <a:xfrm>
          <a:off x="50673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561975</xdr:colOff>
      <xdr:row>7</xdr:row>
      <xdr:rowOff>66675</xdr:rowOff>
    </xdr:from>
    <xdr:to>
      <xdr:col>1</xdr:col>
      <xdr:colOff>571500</xdr:colOff>
      <xdr:row>7</xdr:row>
      <xdr:rowOff>76200</xdr:rowOff>
    </xdr:to>
    <xdr:sp>
      <xdr:nvSpPr>
        <xdr:cNvPr id="36" name="AutoShape 240"/>
        <xdr:cNvSpPr>
          <a:spLocks/>
        </xdr:cNvSpPr>
      </xdr:nvSpPr>
      <xdr:spPr>
        <a:xfrm>
          <a:off x="52387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904875</xdr:colOff>
      <xdr:row>7</xdr:row>
      <xdr:rowOff>66675</xdr:rowOff>
    </xdr:from>
    <xdr:to>
      <xdr:col>1</xdr:col>
      <xdr:colOff>914400</xdr:colOff>
      <xdr:row>7</xdr:row>
      <xdr:rowOff>76200</xdr:rowOff>
    </xdr:to>
    <xdr:sp>
      <xdr:nvSpPr>
        <xdr:cNvPr id="37" name="AutoShape 241"/>
        <xdr:cNvSpPr>
          <a:spLocks/>
        </xdr:cNvSpPr>
      </xdr:nvSpPr>
      <xdr:spPr>
        <a:xfrm>
          <a:off x="55816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1524000</xdr:colOff>
      <xdr:row>7</xdr:row>
      <xdr:rowOff>66675</xdr:rowOff>
    </xdr:from>
    <xdr:to>
      <xdr:col>1</xdr:col>
      <xdr:colOff>1533525</xdr:colOff>
      <xdr:row>7</xdr:row>
      <xdr:rowOff>76200</xdr:rowOff>
    </xdr:to>
    <xdr:sp>
      <xdr:nvSpPr>
        <xdr:cNvPr id="38" name="AutoShape 242"/>
        <xdr:cNvSpPr>
          <a:spLocks/>
        </xdr:cNvSpPr>
      </xdr:nvSpPr>
      <xdr:spPr>
        <a:xfrm>
          <a:off x="620077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2143125</xdr:colOff>
      <xdr:row>7</xdr:row>
      <xdr:rowOff>66675</xdr:rowOff>
    </xdr:from>
    <xdr:to>
      <xdr:col>1</xdr:col>
      <xdr:colOff>2152650</xdr:colOff>
      <xdr:row>7</xdr:row>
      <xdr:rowOff>76200</xdr:rowOff>
    </xdr:to>
    <xdr:sp>
      <xdr:nvSpPr>
        <xdr:cNvPr id="39" name="AutoShape 243"/>
        <xdr:cNvSpPr>
          <a:spLocks/>
        </xdr:cNvSpPr>
      </xdr:nvSpPr>
      <xdr:spPr>
        <a:xfrm>
          <a:off x="68199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2762250</xdr:colOff>
      <xdr:row>7</xdr:row>
      <xdr:rowOff>66675</xdr:rowOff>
    </xdr:from>
    <xdr:to>
      <xdr:col>1</xdr:col>
      <xdr:colOff>2771775</xdr:colOff>
      <xdr:row>7</xdr:row>
      <xdr:rowOff>76200</xdr:rowOff>
    </xdr:to>
    <xdr:sp>
      <xdr:nvSpPr>
        <xdr:cNvPr id="40" name="AutoShape 244"/>
        <xdr:cNvSpPr>
          <a:spLocks/>
        </xdr:cNvSpPr>
      </xdr:nvSpPr>
      <xdr:spPr>
        <a:xfrm>
          <a:off x="743902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3381375</xdr:colOff>
      <xdr:row>7</xdr:row>
      <xdr:rowOff>66675</xdr:rowOff>
    </xdr:from>
    <xdr:to>
      <xdr:col>1</xdr:col>
      <xdr:colOff>3390900</xdr:colOff>
      <xdr:row>7</xdr:row>
      <xdr:rowOff>76200</xdr:rowOff>
    </xdr:to>
    <xdr:sp>
      <xdr:nvSpPr>
        <xdr:cNvPr id="41" name="AutoShape 245"/>
        <xdr:cNvSpPr>
          <a:spLocks/>
        </xdr:cNvSpPr>
      </xdr:nvSpPr>
      <xdr:spPr>
        <a:xfrm>
          <a:off x="80581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4000500</xdr:colOff>
      <xdr:row>7</xdr:row>
      <xdr:rowOff>66675</xdr:rowOff>
    </xdr:from>
    <xdr:to>
      <xdr:col>1</xdr:col>
      <xdr:colOff>4010025</xdr:colOff>
      <xdr:row>7</xdr:row>
      <xdr:rowOff>76200</xdr:rowOff>
    </xdr:to>
    <xdr:sp>
      <xdr:nvSpPr>
        <xdr:cNvPr id="42" name="AutoShape 246"/>
        <xdr:cNvSpPr>
          <a:spLocks/>
        </xdr:cNvSpPr>
      </xdr:nvSpPr>
      <xdr:spPr>
        <a:xfrm>
          <a:off x="867727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4619625</xdr:colOff>
      <xdr:row>7</xdr:row>
      <xdr:rowOff>66675</xdr:rowOff>
    </xdr:from>
    <xdr:to>
      <xdr:col>1</xdr:col>
      <xdr:colOff>4629150</xdr:colOff>
      <xdr:row>7</xdr:row>
      <xdr:rowOff>76200</xdr:rowOff>
    </xdr:to>
    <xdr:sp>
      <xdr:nvSpPr>
        <xdr:cNvPr id="43" name="AutoShape 247"/>
        <xdr:cNvSpPr>
          <a:spLocks/>
        </xdr:cNvSpPr>
      </xdr:nvSpPr>
      <xdr:spPr>
        <a:xfrm>
          <a:off x="92964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600075</xdr:colOff>
      <xdr:row>7</xdr:row>
      <xdr:rowOff>66675</xdr:rowOff>
    </xdr:from>
    <xdr:to>
      <xdr:col>3</xdr:col>
      <xdr:colOff>0</xdr:colOff>
      <xdr:row>7</xdr:row>
      <xdr:rowOff>76200</xdr:rowOff>
    </xdr:to>
    <xdr:sp>
      <xdr:nvSpPr>
        <xdr:cNvPr id="44" name="AutoShape 248"/>
        <xdr:cNvSpPr>
          <a:spLocks/>
        </xdr:cNvSpPr>
      </xdr:nvSpPr>
      <xdr:spPr>
        <a:xfrm>
          <a:off x="991552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9525</xdr:colOff>
      <xdr:row>7</xdr:row>
      <xdr:rowOff>76200</xdr:rowOff>
    </xdr:to>
    <xdr:sp>
      <xdr:nvSpPr>
        <xdr:cNvPr id="45" name="AutoShape 249"/>
        <xdr:cNvSpPr>
          <a:spLocks/>
        </xdr:cNvSpPr>
      </xdr:nvSpPr>
      <xdr:spPr>
        <a:xfrm>
          <a:off x="9925050" y="12001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9525</xdr:colOff>
      <xdr:row>7</xdr:row>
      <xdr:rowOff>76200</xdr:rowOff>
    </xdr:to>
    <xdr:sp>
      <xdr:nvSpPr>
        <xdr:cNvPr id="46" name="AutoShape 250"/>
        <xdr:cNvSpPr>
          <a:spLocks/>
        </xdr:cNvSpPr>
      </xdr:nvSpPr>
      <xdr:spPr>
        <a:xfrm>
          <a:off x="99250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8</xdr:row>
      <xdr:rowOff>104775</xdr:rowOff>
    </xdr:from>
    <xdr:to>
      <xdr:col>3</xdr:col>
      <xdr:colOff>9525</xdr:colOff>
      <xdr:row>8</xdr:row>
      <xdr:rowOff>114300</xdr:rowOff>
    </xdr:to>
    <xdr:sp>
      <xdr:nvSpPr>
        <xdr:cNvPr id="47" name="AutoShape 251"/>
        <xdr:cNvSpPr>
          <a:spLocks/>
        </xdr:cNvSpPr>
      </xdr:nvSpPr>
      <xdr:spPr>
        <a:xfrm>
          <a:off x="9925050" y="14001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8</xdr:row>
      <xdr:rowOff>104775</xdr:rowOff>
    </xdr:from>
    <xdr:to>
      <xdr:col>3</xdr:col>
      <xdr:colOff>9525</xdr:colOff>
      <xdr:row>8</xdr:row>
      <xdr:rowOff>114300</xdr:rowOff>
    </xdr:to>
    <xdr:sp>
      <xdr:nvSpPr>
        <xdr:cNvPr id="48" name="AutoShape 252"/>
        <xdr:cNvSpPr>
          <a:spLocks/>
        </xdr:cNvSpPr>
      </xdr:nvSpPr>
      <xdr:spPr>
        <a:xfrm>
          <a:off x="9925050" y="14001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9</xdr:row>
      <xdr:rowOff>104775</xdr:rowOff>
    </xdr:from>
    <xdr:to>
      <xdr:col>3</xdr:col>
      <xdr:colOff>9525</xdr:colOff>
      <xdr:row>9</xdr:row>
      <xdr:rowOff>114300</xdr:rowOff>
    </xdr:to>
    <xdr:sp>
      <xdr:nvSpPr>
        <xdr:cNvPr id="49" name="AutoShape 253"/>
        <xdr:cNvSpPr>
          <a:spLocks/>
        </xdr:cNvSpPr>
      </xdr:nvSpPr>
      <xdr:spPr>
        <a:xfrm>
          <a:off x="9925050" y="15621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9</xdr:row>
      <xdr:rowOff>104775</xdr:rowOff>
    </xdr:from>
    <xdr:to>
      <xdr:col>3</xdr:col>
      <xdr:colOff>9525</xdr:colOff>
      <xdr:row>9</xdr:row>
      <xdr:rowOff>114300</xdr:rowOff>
    </xdr:to>
    <xdr:sp>
      <xdr:nvSpPr>
        <xdr:cNvPr id="50" name="AutoShape 254"/>
        <xdr:cNvSpPr>
          <a:spLocks/>
        </xdr:cNvSpPr>
      </xdr:nvSpPr>
      <xdr:spPr>
        <a:xfrm>
          <a:off x="9925050" y="15621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114300</xdr:rowOff>
    </xdr:from>
    <xdr:to>
      <xdr:col>3</xdr:col>
      <xdr:colOff>9525</xdr:colOff>
      <xdr:row>10</xdr:row>
      <xdr:rowOff>123825</xdr:rowOff>
    </xdr:to>
    <xdr:sp>
      <xdr:nvSpPr>
        <xdr:cNvPr id="51" name="AutoShape 255"/>
        <xdr:cNvSpPr>
          <a:spLocks/>
        </xdr:cNvSpPr>
      </xdr:nvSpPr>
      <xdr:spPr>
        <a:xfrm>
          <a:off x="9925050" y="17335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114300</xdr:rowOff>
    </xdr:from>
    <xdr:to>
      <xdr:col>3</xdr:col>
      <xdr:colOff>9525</xdr:colOff>
      <xdr:row>10</xdr:row>
      <xdr:rowOff>123825</xdr:rowOff>
    </xdr:to>
    <xdr:sp>
      <xdr:nvSpPr>
        <xdr:cNvPr id="52" name="AutoShape 256"/>
        <xdr:cNvSpPr>
          <a:spLocks/>
        </xdr:cNvSpPr>
      </xdr:nvSpPr>
      <xdr:spPr>
        <a:xfrm>
          <a:off x="9925050" y="17335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11</xdr:row>
      <xdr:rowOff>114300</xdr:rowOff>
    </xdr:from>
    <xdr:to>
      <xdr:col>3</xdr:col>
      <xdr:colOff>9525</xdr:colOff>
      <xdr:row>11</xdr:row>
      <xdr:rowOff>123825</xdr:rowOff>
    </xdr:to>
    <xdr:sp>
      <xdr:nvSpPr>
        <xdr:cNvPr id="53" name="AutoShape 257"/>
        <xdr:cNvSpPr>
          <a:spLocks/>
        </xdr:cNvSpPr>
      </xdr:nvSpPr>
      <xdr:spPr>
        <a:xfrm>
          <a:off x="9925050" y="18954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11</xdr:row>
      <xdr:rowOff>114300</xdr:rowOff>
    </xdr:from>
    <xdr:to>
      <xdr:col>3</xdr:col>
      <xdr:colOff>9525</xdr:colOff>
      <xdr:row>11</xdr:row>
      <xdr:rowOff>123825</xdr:rowOff>
    </xdr:to>
    <xdr:sp>
      <xdr:nvSpPr>
        <xdr:cNvPr id="54" name="AutoShape 258"/>
        <xdr:cNvSpPr>
          <a:spLocks/>
        </xdr:cNvSpPr>
      </xdr:nvSpPr>
      <xdr:spPr>
        <a:xfrm>
          <a:off x="9925050" y="18954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12</xdr:row>
      <xdr:rowOff>114300</xdr:rowOff>
    </xdr:from>
    <xdr:to>
      <xdr:col>3</xdr:col>
      <xdr:colOff>9525</xdr:colOff>
      <xdr:row>12</xdr:row>
      <xdr:rowOff>123825</xdr:rowOff>
    </xdr:to>
    <xdr:sp>
      <xdr:nvSpPr>
        <xdr:cNvPr id="55" name="AutoShape 259"/>
        <xdr:cNvSpPr>
          <a:spLocks/>
        </xdr:cNvSpPr>
      </xdr:nvSpPr>
      <xdr:spPr>
        <a:xfrm>
          <a:off x="9925050" y="20574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12</xdr:row>
      <xdr:rowOff>114300</xdr:rowOff>
    </xdr:from>
    <xdr:to>
      <xdr:col>3</xdr:col>
      <xdr:colOff>9525</xdr:colOff>
      <xdr:row>12</xdr:row>
      <xdr:rowOff>123825</xdr:rowOff>
    </xdr:to>
    <xdr:sp>
      <xdr:nvSpPr>
        <xdr:cNvPr id="56" name="AutoShape 260"/>
        <xdr:cNvSpPr>
          <a:spLocks/>
        </xdr:cNvSpPr>
      </xdr:nvSpPr>
      <xdr:spPr>
        <a:xfrm>
          <a:off x="9925050" y="20574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114300</xdr:rowOff>
    </xdr:from>
    <xdr:to>
      <xdr:col>3</xdr:col>
      <xdr:colOff>9525</xdr:colOff>
      <xdr:row>13</xdr:row>
      <xdr:rowOff>123825</xdr:rowOff>
    </xdr:to>
    <xdr:sp>
      <xdr:nvSpPr>
        <xdr:cNvPr id="57" name="AutoShape 261"/>
        <xdr:cNvSpPr>
          <a:spLocks/>
        </xdr:cNvSpPr>
      </xdr:nvSpPr>
      <xdr:spPr>
        <a:xfrm>
          <a:off x="9925050" y="22193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114300</xdr:rowOff>
    </xdr:from>
    <xdr:to>
      <xdr:col>3</xdr:col>
      <xdr:colOff>9525</xdr:colOff>
      <xdr:row>13</xdr:row>
      <xdr:rowOff>123825</xdr:rowOff>
    </xdr:to>
    <xdr:sp>
      <xdr:nvSpPr>
        <xdr:cNvPr id="58" name="AutoShape 262"/>
        <xdr:cNvSpPr>
          <a:spLocks/>
        </xdr:cNvSpPr>
      </xdr:nvSpPr>
      <xdr:spPr>
        <a:xfrm>
          <a:off x="9925050" y="22193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114300</xdr:rowOff>
    </xdr:from>
    <xdr:to>
      <xdr:col>3</xdr:col>
      <xdr:colOff>9525</xdr:colOff>
      <xdr:row>14</xdr:row>
      <xdr:rowOff>123825</xdr:rowOff>
    </xdr:to>
    <xdr:sp>
      <xdr:nvSpPr>
        <xdr:cNvPr id="59" name="AutoShape 263"/>
        <xdr:cNvSpPr>
          <a:spLocks/>
        </xdr:cNvSpPr>
      </xdr:nvSpPr>
      <xdr:spPr>
        <a:xfrm>
          <a:off x="9925050" y="23812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114300</xdr:rowOff>
    </xdr:from>
    <xdr:to>
      <xdr:col>3</xdr:col>
      <xdr:colOff>9525</xdr:colOff>
      <xdr:row>14</xdr:row>
      <xdr:rowOff>133350</xdr:rowOff>
    </xdr:to>
    <xdr:sp>
      <xdr:nvSpPr>
        <xdr:cNvPr id="60" name="AutoShape 264"/>
        <xdr:cNvSpPr>
          <a:spLocks/>
        </xdr:cNvSpPr>
      </xdr:nvSpPr>
      <xdr:spPr>
        <a:xfrm>
          <a:off x="9925050" y="2381250"/>
          <a:ext cx="9525" cy="19050"/>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123825</xdr:rowOff>
    </xdr:from>
    <xdr:to>
      <xdr:col>3</xdr:col>
      <xdr:colOff>9525</xdr:colOff>
      <xdr:row>15</xdr:row>
      <xdr:rowOff>133350</xdr:rowOff>
    </xdr:to>
    <xdr:sp>
      <xdr:nvSpPr>
        <xdr:cNvPr id="61" name="AutoShape 265"/>
        <xdr:cNvSpPr>
          <a:spLocks/>
        </xdr:cNvSpPr>
      </xdr:nvSpPr>
      <xdr:spPr>
        <a:xfrm>
          <a:off x="9925050" y="25527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123825</xdr:rowOff>
    </xdr:from>
    <xdr:to>
      <xdr:col>3</xdr:col>
      <xdr:colOff>9525</xdr:colOff>
      <xdr:row>15</xdr:row>
      <xdr:rowOff>133350</xdr:rowOff>
    </xdr:to>
    <xdr:sp>
      <xdr:nvSpPr>
        <xdr:cNvPr id="62" name="AutoShape 266"/>
        <xdr:cNvSpPr>
          <a:spLocks/>
        </xdr:cNvSpPr>
      </xdr:nvSpPr>
      <xdr:spPr>
        <a:xfrm>
          <a:off x="9925050" y="25527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123825</xdr:rowOff>
    </xdr:from>
    <xdr:to>
      <xdr:col>3</xdr:col>
      <xdr:colOff>9525</xdr:colOff>
      <xdr:row>16</xdr:row>
      <xdr:rowOff>133350</xdr:rowOff>
    </xdr:to>
    <xdr:sp>
      <xdr:nvSpPr>
        <xdr:cNvPr id="63" name="AutoShape 267"/>
        <xdr:cNvSpPr>
          <a:spLocks/>
        </xdr:cNvSpPr>
      </xdr:nvSpPr>
      <xdr:spPr>
        <a:xfrm>
          <a:off x="9925050" y="27146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123825</xdr:rowOff>
    </xdr:from>
    <xdr:to>
      <xdr:col>3</xdr:col>
      <xdr:colOff>9525</xdr:colOff>
      <xdr:row>16</xdr:row>
      <xdr:rowOff>133350</xdr:rowOff>
    </xdr:to>
    <xdr:sp>
      <xdr:nvSpPr>
        <xdr:cNvPr id="64" name="AutoShape 268"/>
        <xdr:cNvSpPr>
          <a:spLocks/>
        </xdr:cNvSpPr>
      </xdr:nvSpPr>
      <xdr:spPr>
        <a:xfrm>
          <a:off x="9925050" y="27146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17</xdr:row>
      <xdr:rowOff>123825</xdr:rowOff>
    </xdr:from>
    <xdr:to>
      <xdr:col>3</xdr:col>
      <xdr:colOff>9525</xdr:colOff>
      <xdr:row>17</xdr:row>
      <xdr:rowOff>133350</xdr:rowOff>
    </xdr:to>
    <xdr:sp>
      <xdr:nvSpPr>
        <xdr:cNvPr id="65" name="AutoShape 269"/>
        <xdr:cNvSpPr>
          <a:spLocks/>
        </xdr:cNvSpPr>
      </xdr:nvSpPr>
      <xdr:spPr>
        <a:xfrm>
          <a:off x="9925050" y="28765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17</xdr:row>
      <xdr:rowOff>123825</xdr:rowOff>
    </xdr:from>
    <xdr:to>
      <xdr:col>3</xdr:col>
      <xdr:colOff>9525</xdr:colOff>
      <xdr:row>17</xdr:row>
      <xdr:rowOff>133350</xdr:rowOff>
    </xdr:to>
    <xdr:sp>
      <xdr:nvSpPr>
        <xdr:cNvPr id="66" name="AutoShape 270"/>
        <xdr:cNvSpPr>
          <a:spLocks/>
        </xdr:cNvSpPr>
      </xdr:nvSpPr>
      <xdr:spPr>
        <a:xfrm>
          <a:off x="9925050" y="28765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18</xdr:row>
      <xdr:rowOff>123825</xdr:rowOff>
    </xdr:from>
    <xdr:to>
      <xdr:col>3</xdr:col>
      <xdr:colOff>9525</xdr:colOff>
      <xdr:row>18</xdr:row>
      <xdr:rowOff>133350</xdr:rowOff>
    </xdr:to>
    <xdr:sp>
      <xdr:nvSpPr>
        <xdr:cNvPr id="67" name="AutoShape 271"/>
        <xdr:cNvSpPr>
          <a:spLocks/>
        </xdr:cNvSpPr>
      </xdr:nvSpPr>
      <xdr:spPr>
        <a:xfrm>
          <a:off x="9925050" y="30384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18</xdr:row>
      <xdr:rowOff>123825</xdr:rowOff>
    </xdr:from>
    <xdr:to>
      <xdr:col>3</xdr:col>
      <xdr:colOff>9525</xdr:colOff>
      <xdr:row>18</xdr:row>
      <xdr:rowOff>133350</xdr:rowOff>
    </xdr:to>
    <xdr:sp>
      <xdr:nvSpPr>
        <xdr:cNvPr id="68" name="AutoShape 272"/>
        <xdr:cNvSpPr>
          <a:spLocks/>
        </xdr:cNvSpPr>
      </xdr:nvSpPr>
      <xdr:spPr>
        <a:xfrm>
          <a:off x="9925050" y="30384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133350</xdr:rowOff>
    </xdr:from>
    <xdr:to>
      <xdr:col>3</xdr:col>
      <xdr:colOff>9525</xdr:colOff>
      <xdr:row>19</xdr:row>
      <xdr:rowOff>142875</xdr:rowOff>
    </xdr:to>
    <xdr:sp>
      <xdr:nvSpPr>
        <xdr:cNvPr id="69" name="AutoShape 273"/>
        <xdr:cNvSpPr>
          <a:spLocks/>
        </xdr:cNvSpPr>
      </xdr:nvSpPr>
      <xdr:spPr>
        <a:xfrm>
          <a:off x="9925050" y="32099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133350</xdr:rowOff>
    </xdr:from>
    <xdr:to>
      <xdr:col>3</xdr:col>
      <xdr:colOff>9525</xdr:colOff>
      <xdr:row>19</xdr:row>
      <xdr:rowOff>142875</xdr:rowOff>
    </xdr:to>
    <xdr:sp>
      <xdr:nvSpPr>
        <xdr:cNvPr id="70" name="AutoShape 274"/>
        <xdr:cNvSpPr>
          <a:spLocks/>
        </xdr:cNvSpPr>
      </xdr:nvSpPr>
      <xdr:spPr>
        <a:xfrm>
          <a:off x="9925050" y="32099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20</xdr:row>
      <xdr:rowOff>133350</xdr:rowOff>
    </xdr:from>
    <xdr:to>
      <xdr:col>3</xdr:col>
      <xdr:colOff>9525</xdr:colOff>
      <xdr:row>20</xdr:row>
      <xdr:rowOff>142875</xdr:rowOff>
    </xdr:to>
    <xdr:sp>
      <xdr:nvSpPr>
        <xdr:cNvPr id="71" name="AutoShape 275"/>
        <xdr:cNvSpPr>
          <a:spLocks/>
        </xdr:cNvSpPr>
      </xdr:nvSpPr>
      <xdr:spPr>
        <a:xfrm>
          <a:off x="9925050" y="33718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20</xdr:row>
      <xdr:rowOff>133350</xdr:rowOff>
    </xdr:from>
    <xdr:to>
      <xdr:col>3</xdr:col>
      <xdr:colOff>9525</xdr:colOff>
      <xdr:row>20</xdr:row>
      <xdr:rowOff>142875</xdr:rowOff>
    </xdr:to>
    <xdr:sp>
      <xdr:nvSpPr>
        <xdr:cNvPr id="72" name="AutoShape 276"/>
        <xdr:cNvSpPr>
          <a:spLocks/>
        </xdr:cNvSpPr>
      </xdr:nvSpPr>
      <xdr:spPr>
        <a:xfrm>
          <a:off x="9925050" y="33718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133350</xdr:rowOff>
    </xdr:from>
    <xdr:to>
      <xdr:col>3</xdr:col>
      <xdr:colOff>9525</xdr:colOff>
      <xdr:row>21</xdr:row>
      <xdr:rowOff>142875</xdr:rowOff>
    </xdr:to>
    <xdr:sp>
      <xdr:nvSpPr>
        <xdr:cNvPr id="73" name="AutoShape 277"/>
        <xdr:cNvSpPr>
          <a:spLocks/>
        </xdr:cNvSpPr>
      </xdr:nvSpPr>
      <xdr:spPr>
        <a:xfrm>
          <a:off x="9925050" y="35337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133350</xdr:rowOff>
    </xdr:from>
    <xdr:to>
      <xdr:col>3</xdr:col>
      <xdr:colOff>9525</xdr:colOff>
      <xdr:row>21</xdr:row>
      <xdr:rowOff>142875</xdr:rowOff>
    </xdr:to>
    <xdr:sp>
      <xdr:nvSpPr>
        <xdr:cNvPr id="74" name="AutoShape 278"/>
        <xdr:cNvSpPr>
          <a:spLocks/>
        </xdr:cNvSpPr>
      </xdr:nvSpPr>
      <xdr:spPr>
        <a:xfrm>
          <a:off x="9925050" y="35337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133350</xdr:rowOff>
    </xdr:from>
    <xdr:to>
      <xdr:col>3</xdr:col>
      <xdr:colOff>9525</xdr:colOff>
      <xdr:row>22</xdr:row>
      <xdr:rowOff>142875</xdr:rowOff>
    </xdr:to>
    <xdr:sp>
      <xdr:nvSpPr>
        <xdr:cNvPr id="75" name="AutoShape 279"/>
        <xdr:cNvSpPr>
          <a:spLocks/>
        </xdr:cNvSpPr>
      </xdr:nvSpPr>
      <xdr:spPr>
        <a:xfrm>
          <a:off x="9925050" y="36957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133350</xdr:rowOff>
    </xdr:from>
    <xdr:to>
      <xdr:col>3</xdr:col>
      <xdr:colOff>9525</xdr:colOff>
      <xdr:row>22</xdr:row>
      <xdr:rowOff>142875</xdr:rowOff>
    </xdr:to>
    <xdr:sp>
      <xdr:nvSpPr>
        <xdr:cNvPr id="76" name="AutoShape 280"/>
        <xdr:cNvSpPr>
          <a:spLocks/>
        </xdr:cNvSpPr>
      </xdr:nvSpPr>
      <xdr:spPr>
        <a:xfrm>
          <a:off x="9925050" y="36957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133350</xdr:rowOff>
    </xdr:from>
    <xdr:to>
      <xdr:col>3</xdr:col>
      <xdr:colOff>9525</xdr:colOff>
      <xdr:row>23</xdr:row>
      <xdr:rowOff>142875</xdr:rowOff>
    </xdr:to>
    <xdr:sp>
      <xdr:nvSpPr>
        <xdr:cNvPr id="77" name="AutoShape 281"/>
        <xdr:cNvSpPr>
          <a:spLocks/>
        </xdr:cNvSpPr>
      </xdr:nvSpPr>
      <xdr:spPr>
        <a:xfrm>
          <a:off x="9925050" y="38576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133350</xdr:rowOff>
    </xdr:from>
    <xdr:to>
      <xdr:col>3</xdr:col>
      <xdr:colOff>9525</xdr:colOff>
      <xdr:row>23</xdr:row>
      <xdr:rowOff>142875</xdr:rowOff>
    </xdr:to>
    <xdr:sp>
      <xdr:nvSpPr>
        <xdr:cNvPr id="78" name="AutoShape 282"/>
        <xdr:cNvSpPr>
          <a:spLocks/>
        </xdr:cNvSpPr>
      </xdr:nvSpPr>
      <xdr:spPr>
        <a:xfrm>
          <a:off x="9925050" y="38576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142875</xdr:rowOff>
    </xdr:from>
    <xdr:to>
      <xdr:col>3</xdr:col>
      <xdr:colOff>9525</xdr:colOff>
      <xdr:row>24</xdr:row>
      <xdr:rowOff>152400</xdr:rowOff>
    </xdr:to>
    <xdr:sp>
      <xdr:nvSpPr>
        <xdr:cNvPr id="79" name="AutoShape 283"/>
        <xdr:cNvSpPr>
          <a:spLocks/>
        </xdr:cNvSpPr>
      </xdr:nvSpPr>
      <xdr:spPr>
        <a:xfrm>
          <a:off x="9925050" y="40290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142875</xdr:rowOff>
    </xdr:from>
    <xdr:to>
      <xdr:col>3</xdr:col>
      <xdr:colOff>9525</xdr:colOff>
      <xdr:row>24</xdr:row>
      <xdr:rowOff>152400</xdr:rowOff>
    </xdr:to>
    <xdr:sp>
      <xdr:nvSpPr>
        <xdr:cNvPr id="80" name="AutoShape 284"/>
        <xdr:cNvSpPr>
          <a:spLocks/>
        </xdr:cNvSpPr>
      </xdr:nvSpPr>
      <xdr:spPr>
        <a:xfrm>
          <a:off x="9925050" y="40290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142875</xdr:rowOff>
    </xdr:from>
    <xdr:to>
      <xdr:col>3</xdr:col>
      <xdr:colOff>9525</xdr:colOff>
      <xdr:row>25</xdr:row>
      <xdr:rowOff>152400</xdr:rowOff>
    </xdr:to>
    <xdr:sp>
      <xdr:nvSpPr>
        <xdr:cNvPr id="81" name="AutoShape 285"/>
        <xdr:cNvSpPr>
          <a:spLocks/>
        </xdr:cNvSpPr>
      </xdr:nvSpPr>
      <xdr:spPr>
        <a:xfrm>
          <a:off x="9925050" y="41910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142875</xdr:rowOff>
    </xdr:from>
    <xdr:to>
      <xdr:col>3</xdr:col>
      <xdr:colOff>9525</xdr:colOff>
      <xdr:row>25</xdr:row>
      <xdr:rowOff>152400</xdr:rowOff>
    </xdr:to>
    <xdr:sp>
      <xdr:nvSpPr>
        <xdr:cNvPr id="82" name="AutoShape 286"/>
        <xdr:cNvSpPr>
          <a:spLocks/>
        </xdr:cNvSpPr>
      </xdr:nvSpPr>
      <xdr:spPr>
        <a:xfrm>
          <a:off x="9925050" y="41910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26</xdr:row>
      <xdr:rowOff>142875</xdr:rowOff>
    </xdr:from>
    <xdr:to>
      <xdr:col>3</xdr:col>
      <xdr:colOff>9525</xdr:colOff>
      <xdr:row>26</xdr:row>
      <xdr:rowOff>152400</xdr:rowOff>
    </xdr:to>
    <xdr:sp>
      <xdr:nvSpPr>
        <xdr:cNvPr id="83" name="AutoShape 287"/>
        <xdr:cNvSpPr>
          <a:spLocks/>
        </xdr:cNvSpPr>
      </xdr:nvSpPr>
      <xdr:spPr>
        <a:xfrm>
          <a:off x="9925050" y="43529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26</xdr:row>
      <xdr:rowOff>142875</xdr:rowOff>
    </xdr:from>
    <xdr:to>
      <xdr:col>3</xdr:col>
      <xdr:colOff>9525</xdr:colOff>
      <xdr:row>26</xdr:row>
      <xdr:rowOff>152400</xdr:rowOff>
    </xdr:to>
    <xdr:sp>
      <xdr:nvSpPr>
        <xdr:cNvPr id="84" name="AutoShape 288"/>
        <xdr:cNvSpPr>
          <a:spLocks/>
        </xdr:cNvSpPr>
      </xdr:nvSpPr>
      <xdr:spPr>
        <a:xfrm>
          <a:off x="9925050" y="43529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27</xdr:row>
      <xdr:rowOff>142875</xdr:rowOff>
    </xdr:from>
    <xdr:to>
      <xdr:col>3</xdr:col>
      <xdr:colOff>9525</xdr:colOff>
      <xdr:row>27</xdr:row>
      <xdr:rowOff>152400</xdr:rowOff>
    </xdr:to>
    <xdr:sp>
      <xdr:nvSpPr>
        <xdr:cNvPr id="85" name="AutoShape 289"/>
        <xdr:cNvSpPr>
          <a:spLocks/>
        </xdr:cNvSpPr>
      </xdr:nvSpPr>
      <xdr:spPr>
        <a:xfrm>
          <a:off x="9925050" y="45148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27</xdr:row>
      <xdr:rowOff>142875</xdr:rowOff>
    </xdr:from>
    <xdr:to>
      <xdr:col>3</xdr:col>
      <xdr:colOff>9525</xdr:colOff>
      <xdr:row>27</xdr:row>
      <xdr:rowOff>152400</xdr:rowOff>
    </xdr:to>
    <xdr:sp>
      <xdr:nvSpPr>
        <xdr:cNvPr id="86" name="AutoShape 290"/>
        <xdr:cNvSpPr>
          <a:spLocks/>
        </xdr:cNvSpPr>
      </xdr:nvSpPr>
      <xdr:spPr>
        <a:xfrm>
          <a:off x="9925050" y="45148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28</xdr:row>
      <xdr:rowOff>142875</xdr:rowOff>
    </xdr:from>
    <xdr:to>
      <xdr:col>3</xdr:col>
      <xdr:colOff>9525</xdr:colOff>
      <xdr:row>28</xdr:row>
      <xdr:rowOff>152400</xdr:rowOff>
    </xdr:to>
    <xdr:sp>
      <xdr:nvSpPr>
        <xdr:cNvPr id="87" name="AutoShape 291"/>
        <xdr:cNvSpPr>
          <a:spLocks/>
        </xdr:cNvSpPr>
      </xdr:nvSpPr>
      <xdr:spPr>
        <a:xfrm>
          <a:off x="9925050" y="46767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28</xdr:row>
      <xdr:rowOff>142875</xdr:rowOff>
    </xdr:from>
    <xdr:to>
      <xdr:col>3</xdr:col>
      <xdr:colOff>9525</xdr:colOff>
      <xdr:row>28</xdr:row>
      <xdr:rowOff>152400</xdr:rowOff>
    </xdr:to>
    <xdr:sp>
      <xdr:nvSpPr>
        <xdr:cNvPr id="88" name="AutoShape 292"/>
        <xdr:cNvSpPr>
          <a:spLocks/>
        </xdr:cNvSpPr>
      </xdr:nvSpPr>
      <xdr:spPr>
        <a:xfrm>
          <a:off x="9925050" y="46767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29</xdr:row>
      <xdr:rowOff>152400</xdr:rowOff>
    </xdr:from>
    <xdr:to>
      <xdr:col>3</xdr:col>
      <xdr:colOff>9525</xdr:colOff>
      <xdr:row>30</xdr:row>
      <xdr:rowOff>0</xdr:rowOff>
    </xdr:to>
    <xdr:sp>
      <xdr:nvSpPr>
        <xdr:cNvPr id="89" name="AutoShape 293"/>
        <xdr:cNvSpPr>
          <a:spLocks/>
        </xdr:cNvSpPr>
      </xdr:nvSpPr>
      <xdr:spPr>
        <a:xfrm>
          <a:off x="9925050" y="48482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29</xdr:row>
      <xdr:rowOff>152400</xdr:rowOff>
    </xdr:from>
    <xdr:to>
      <xdr:col>3</xdr:col>
      <xdr:colOff>9525</xdr:colOff>
      <xdr:row>30</xdr:row>
      <xdr:rowOff>0</xdr:rowOff>
    </xdr:to>
    <xdr:sp>
      <xdr:nvSpPr>
        <xdr:cNvPr id="90" name="AutoShape 294"/>
        <xdr:cNvSpPr>
          <a:spLocks/>
        </xdr:cNvSpPr>
      </xdr:nvSpPr>
      <xdr:spPr>
        <a:xfrm>
          <a:off x="9925050" y="48482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30</xdr:row>
      <xdr:rowOff>152400</xdr:rowOff>
    </xdr:from>
    <xdr:to>
      <xdr:col>3</xdr:col>
      <xdr:colOff>9525</xdr:colOff>
      <xdr:row>31</xdr:row>
      <xdr:rowOff>0</xdr:rowOff>
    </xdr:to>
    <xdr:sp>
      <xdr:nvSpPr>
        <xdr:cNvPr id="91" name="AutoShape 295"/>
        <xdr:cNvSpPr>
          <a:spLocks/>
        </xdr:cNvSpPr>
      </xdr:nvSpPr>
      <xdr:spPr>
        <a:xfrm>
          <a:off x="9925050" y="50101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30</xdr:row>
      <xdr:rowOff>152400</xdr:rowOff>
    </xdr:from>
    <xdr:to>
      <xdr:col>3</xdr:col>
      <xdr:colOff>9525</xdr:colOff>
      <xdr:row>31</xdr:row>
      <xdr:rowOff>0</xdr:rowOff>
    </xdr:to>
    <xdr:sp>
      <xdr:nvSpPr>
        <xdr:cNvPr id="92" name="AutoShape 296"/>
        <xdr:cNvSpPr>
          <a:spLocks/>
        </xdr:cNvSpPr>
      </xdr:nvSpPr>
      <xdr:spPr>
        <a:xfrm>
          <a:off x="9925050" y="501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152400</xdr:rowOff>
    </xdr:from>
    <xdr:to>
      <xdr:col>3</xdr:col>
      <xdr:colOff>9525</xdr:colOff>
      <xdr:row>32</xdr:row>
      <xdr:rowOff>0</xdr:rowOff>
    </xdr:to>
    <xdr:sp>
      <xdr:nvSpPr>
        <xdr:cNvPr id="93" name="AutoShape 297"/>
        <xdr:cNvSpPr>
          <a:spLocks/>
        </xdr:cNvSpPr>
      </xdr:nvSpPr>
      <xdr:spPr>
        <a:xfrm>
          <a:off x="9925050" y="51720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152400</xdr:rowOff>
    </xdr:from>
    <xdr:to>
      <xdr:col>3</xdr:col>
      <xdr:colOff>9525</xdr:colOff>
      <xdr:row>32</xdr:row>
      <xdr:rowOff>0</xdr:rowOff>
    </xdr:to>
    <xdr:sp>
      <xdr:nvSpPr>
        <xdr:cNvPr id="94" name="AutoShape 298"/>
        <xdr:cNvSpPr>
          <a:spLocks/>
        </xdr:cNvSpPr>
      </xdr:nvSpPr>
      <xdr:spPr>
        <a:xfrm>
          <a:off x="9925050" y="51720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32</xdr:row>
      <xdr:rowOff>152400</xdr:rowOff>
    </xdr:from>
    <xdr:to>
      <xdr:col>3</xdr:col>
      <xdr:colOff>9525</xdr:colOff>
      <xdr:row>33</xdr:row>
      <xdr:rowOff>0</xdr:rowOff>
    </xdr:to>
    <xdr:sp>
      <xdr:nvSpPr>
        <xdr:cNvPr id="95" name="AutoShape 299"/>
        <xdr:cNvSpPr>
          <a:spLocks/>
        </xdr:cNvSpPr>
      </xdr:nvSpPr>
      <xdr:spPr>
        <a:xfrm>
          <a:off x="9925050" y="53340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32</xdr:row>
      <xdr:rowOff>152400</xdr:rowOff>
    </xdr:from>
    <xdr:to>
      <xdr:col>3</xdr:col>
      <xdr:colOff>9525</xdr:colOff>
      <xdr:row>33</xdr:row>
      <xdr:rowOff>0</xdr:rowOff>
    </xdr:to>
    <xdr:sp>
      <xdr:nvSpPr>
        <xdr:cNvPr id="96" name="AutoShape 300"/>
        <xdr:cNvSpPr>
          <a:spLocks/>
        </xdr:cNvSpPr>
      </xdr:nvSpPr>
      <xdr:spPr>
        <a:xfrm>
          <a:off x="9925050" y="53340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152400</xdr:rowOff>
    </xdr:from>
    <xdr:to>
      <xdr:col>3</xdr:col>
      <xdr:colOff>9525</xdr:colOff>
      <xdr:row>34</xdr:row>
      <xdr:rowOff>0</xdr:rowOff>
    </xdr:to>
    <xdr:sp>
      <xdr:nvSpPr>
        <xdr:cNvPr id="97" name="AutoShape 301"/>
        <xdr:cNvSpPr>
          <a:spLocks/>
        </xdr:cNvSpPr>
      </xdr:nvSpPr>
      <xdr:spPr>
        <a:xfrm>
          <a:off x="9925050" y="54959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152400</xdr:rowOff>
    </xdr:from>
    <xdr:to>
      <xdr:col>3</xdr:col>
      <xdr:colOff>9525</xdr:colOff>
      <xdr:row>34</xdr:row>
      <xdr:rowOff>0</xdr:rowOff>
    </xdr:to>
    <xdr:sp>
      <xdr:nvSpPr>
        <xdr:cNvPr id="98" name="AutoShape 302"/>
        <xdr:cNvSpPr>
          <a:spLocks/>
        </xdr:cNvSpPr>
      </xdr:nvSpPr>
      <xdr:spPr>
        <a:xfrm>
          <a:off x="9925050" y="54959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3</xdr:col>
      <xdr:colOff>9525</xdr:colOff>
      <xdr:row>35</xdr:row>
      <xdr:rowOff>9525</xdr:rowOff>
    </xdr:to>
    <xdr:sp>
      <xdr:nvSpPr>
        <xdr:cNvPr id="99" name="AutoShape 303"/>
        <xdr:cNvSpPr>
          <a:spLocks/>
        </xdr:cNvSpPr>
      </xdr:nvSpPr>
      <xdr:spPr>
        <a:xfrm>
          <a:off x="9925050" y="56673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3</xdr:col>
      <xdr:colOff>9525</xdr:colOff>
      <xdr:row>35</xdr:row>
      <xdr:rowOff>9525</xdr:rowOff>
    </xdr:to>
    <xdr:sp>
      <xdr:nvSpPr>
        <xdr:cNvPr id="100" name="AutoShape 304"/>
        <xdr:cNvSpPr>
          <a:spLocks/>
        </xdr:cNvSpPr>
      </xdr:nvSpPr>
      <xdr:spPr>
        <a:xfrm>
          <a:off x="9925050" y="56673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3</xdr:col>
      <xdr:colOff>9525</xdr:colOff>
      <xdr:row>36</xdr:row>
      <xdr:rowOff>9525</xdr:rowOff>
    </xdr:to>
    <xdr:sp>
      <xdr:nvSpPr>
        <xdr:cNvPr id="101" name="AutoShape 305"/>
        <xdr:cNvSpPr>
          <a:spLocks/>
        </xdr:cNvSpPr>
      </xdr:nvSpPr>
      <xdr:spPr>
        <a:xfrm>
          <a:off x="9925050" y="58293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3</xdr:col>
      <xdr:colOff>9525</xdr:colOff>
      <xdr:row>36</xdr:row>
      <xdr:rowOff>9525</xdr:rowOff>
    </xdr:to>
    <xdr:sp>
      <xdr:nvSpPr>
        <xdr:cNvPr id="102" name="AutoShape 306"/>
        <xdr:cNvSpPr>
          <a:spLocks/>
        </xdr:cNvSpPr>
      </xdr:nvSpPr>
      <xdr:spPr>
        <a:xfrm>
          <a:off x="9925050" y="58293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9525</xdr:colOff>
      <xdr:row>37</xdr:row>
      <xdr:rowOff>9525</xdr:rowOff>
    </xdr:to>
    <xdr:sp>
      <xdr:nvSpPr>
        <xdr:cNvPr id="103" name="AutoShape 307"/>
        <xdr:cNvSpPr>
          <a:spLocks/>
        </xdr:cNvSpPr>
      </xdr:nvSpPr>
      <xdr:spPr>
        <a:xfrm>
          <a:off x="9925050" y="59912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9525</xdr:colOff>
      <xdr:row>37</xdr:row>
      <xdr:rowOff>9525</xdr:rowOff>
    </xdr:to>
    <xdr:sp>
      <xdr:nvSpPr>
        <xdr:cNvPr id="104" name="AutoShape 308"/>
        <xdr:cNvSpPr>
          <a:spLocks/>
        </xdr:cNvSpPr>
      </xdr:nvSpPr>
      <xdr:spPr>
        <a:xfrm>
          <a:off x="9925050" y="59912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38</xdr:row>
      <xdr:rowOff>0</xdr:rowOff>
    </xdr:from>
    <xdr:to>
      <xdr:col>3</xdr:col>
      <xdr:colOff>9525</xdr:colOff>
      <xdr:row>38</xdr:row>
      <xdr:rowOff>9525</xdr:rowOff>
    </xdr:to>
    <xdr:sp>
      <xdr:nvSpPr>
        <xdr:cNvPr id="105" name="AutoShape 309"/>
        <xdr:cNvSpPr>
          <a:spLocks/>
        </xdr:cNvSpPr>
      </xdr:nvSpPr>
      <xdr:spPr>
        <a:xfrm>
          <a:off x="9925050" y="61531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38</xdr:row>
      <xdr:rowOff>0</xdr:rowOff>
    </xdr:from>
    <xdr:to>
      <xdr:col>3</xdr:col>
      <xdr:colOff>9525</xdr:colOff>
      <xdr:row>38</xdr:row>
      <xdr:rowOff>9525</xdr:rowOff>
    </xdr:to>
    <xdr:sp>
      <xdr:nvSpPr>
        <xdr:cNvPr id="106" name="AutoShape 310"/>
        <xdr:cNvSpPr>
          <a:spLocks/>
        </xdr:cNvSpPr>
      </xdr:nvSpPr>
      <xdr:spPr>
        <a:xfrm>
          <a:off x="9925050" y="6153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3</xdr:col>
      <xdr:colOff>9525</xdr:colOff>
      <xdr:row>39</xdr:row>
      <xdr:rowOff>9525</xdr:rowOff>
    </xdr:to>
    <xdr:sp>
      <xdr:nvSpPr>
        <xdr:cNvPr id="107" name="AutoShape 311"/>
        <xdr:cNvSpPr>
          <a:spLocks/>
        </xdr:cNvSpPr>
      </xdr:nvSpPr>
      <xdr:spPr>
        <a:xfrm>
          <a:off x="9925050" y="63150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3</xdr:col>
      <xdr:colOff>9525</xdr:colOff>
      <xdr:row>39</xdr:row>
      <xdr:rowOff>9525</xdr:rowOff>
    </xdr:to>
    <xdr:sp>
      <xdr:nvSpPr>
        <xdr:cNvPr id="108" name="AutoShape 312"/>
        <xdr:cNvSpPr>
          <a:spLocks/>
        </xdr:cNvSpPr>
      </xdr:nvSpPr>
      <xdr:spPr>
        <a:xfrm>
          <a:off x="9925050" y="63150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40</xdr:row>
      <xdr:rowOff>9525</xdr:rowOff>
    </xdr:from>
    <xdr:to>
      <xdr:col>3</xdr:col>
      <xdr:colOff>9525</xdr:colOff>
      <xdr:row>40</xdr:row>
      <xdr:rowOff>19050</xdr:rowOff>
    </xdr:to>
    <xdr:sp>
      <xdr:nvSpPr>
        <xdr:cNvPr id="109" name="AutoShape 313"/>
        <xdr:cNvSpPr>
          <a:spLocks/>
        </xdr:cNvSpPr>
      </xdr:nvSpPr>
      <xdr:spPr>
        <a:xfrm>
          <a:off x="9925050" y="64865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40</xdr:row>
      <xdr:rowOff>9525</xdr:rowOff>
    </xdr:from>
    <xdr:to>
      <xdr:col>3</xdr:col>
      <xdr:colOff>9525</xdr:colOff>
      <xdr:row>40</xdr:row>
      <xdr:rowOff>19050</xdr:rowOff>
    </xdr:to>
    <xdr:sp>
      <xdr:nvSpPr>
        <xdr:cNvPr id="110" name="AutoShape 314"/>
        <xdr:cNvSpPr>
          <a:spLocks/>
        </xdr:cNvSpPr>
      </xdr:nvSpPr>
      <xdr:spPr>
        <a:xfrm>
          <a:off x="9925050" y="64865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41</xdr:row>
      <xdr:rowOff>9525</xdr:rowOff>
    </xdr:from>
    <xdr:to>
      <xdr:col>3</xdr:col>
      <xdr:colOff>9525</xdr:colOff>
      <xdr:row>41</xdr:row>
      <xdr:rowOff>19050</xdr:rowOff>
    </xdr:to>
    <xdr:sp>
      <xdr:nvSpPr>
        <xdr:cNvPr id="111" name="AutoShape 315"/>
        <xdr:cNvSpPr>
          <a:spLocks/>
        </xdr:cNvSpPr>
      </xdr:nvSpPr>
      <xdr:spPr>
        <a:xfrm>
          <a:off x="9925050" y="66484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41</xdr:row>
      <xdr:rowOff>9525</xdr:rowOff>
    </xdr:from>
    <xdr:to>
      <xdr:col>3</xdr:col>
      <xdr:colOff>9525</xdr:colOff>
      <xdr:row>41</xdr:row>
      <xdr:rowOff>19050</xdr:rowOff>
    </xdr:to>
    <xdr:sp>
      <xdr:nvSpPr>
        <xdr:cNvPr id="112" name="AutoShape 316"/>
        <xdr:cNvSpPr>
          <a:spLocks/>
        </xdr:cNvSpPr>
      </xdr:nvSpPr>
      <xdr:spPr>
        <a:xfrm>
          <a:off x="9925050" y="66484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42</xdr:row>
      <xdr:rowOff>9525</xdr:rowOff>
    </xdr:from>
    <xdr:to>
      <xdr:col>3</xdr:col>
      <xdr:colOff>9525</xdr:colOff>
      <xdr:row>42</xdr:row>
      <xdr:rowOff>19050</xdr:rowOff>
    </xdr:to>
    <xdr:sp>
      <xdr:nvSpPr>
        <xdr:cNvPr id="113" name="AutoShape 317"/>
        <xdr:cNvSpPr>
          <a:spLocks/>
        </xdr:cNvSpPr>
      </xdr:nvSpPr>
      <xdr:spPr>
        <a:xfrm>
          <a:off x="9925050" y="68103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42</xdr:row>
      <xdr:rowOff>9525</xdr:rowOff>
    </xdr:from>
    <xdr:to>
      <xdr:col>3</xdr:col>
      <xdr:colOff>9525</xdr:colOff>
      <xdr:row>42</xdr:row>
      <xdr:rowOff>19050</xdr:rowOff>
    </xdr:to>
    <xdr:sp>
      <xdr:nvSpPr>
        <xdr:cNvPr id="114" name="AutoShape 318"/>
        <xdr:cNvSpPr>
          <a:spLocks/>
        </xdr:cNvSpPr>
      </xdr:nvSpPr>
      <xdr:spPr>
        <a:xfrm>
          <a:off x="9925050" y="68103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43</xdr:row>
      <xdr:rowOff>9525</xdr:rowOff>
    </xdr:from>
    <xdr:to>
      <xdr:col>3</xdr:col>
      <xdr:colOff>9525</xdr:colOff>
      <xdr:row>43</xdr:row>
      <xdr:rowOff>19050</xdr:rowOff>
    </xdr:to>
    <xdr:sp>
      <xdr:nvSpPr>
        <xdr:cNvPr id="115" name="AutoShape 319"/>
        <xdr:cNvSpPr>
          <a:spLocks/>
        </xdr:cNvSpPr>
      </xdr:nvSpPr>
      <xdr:spPr>
        <a:xfrm>
          <a:off x="9925050" y="69723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43</xdr:row>
      <xdr:rowOff>9525</xdr:rowOff>
    </xdr:from>
    <xdr:to>
      <xdr:col>3</xdr:col>
      <xdr:colOff>9525</xdr:colOff>
      <xdr:row>43</xdr:row>
      <xdr:rowOff>19050</xdr:rowOff>
    </xdr:to>
    <xdr:sp>
      <xdr:nvSpPr>
        <xdr:cNvPr id="116" name="AutoShape 320"/>
        <xdr:cNvSpPr>
          <a:spLocks/>
        </xdr:cNvSpPr>
      </xdr:nvSpPr>
      <xdr:spPr>
        <a:xfrm>
          <a:off x="9925050" y="69723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44</xdr:row>
      <xdr:rowOff>9525</xdr:rowOff>
    </xdr:from>
    <xdr:to>
      <xdr:col>3</xdr:col>
      <xdr:colOff>9525</xdr:colOff>
      <xdr:row>44</xdr:row>
      <xdr:rowOff>19050</xdr:rowOff>
    </xdr:to>
    <xdr:sp>
      <xdr:nvSpPr>
        <xdr:cNvPr id="117" name="AutoShape 321"/>
        <xdr:cNvSpPr>
          <a:spLocks/>
        </xdr:cNvSpPr>
      </xdr:nvSpPr>
      <xdr:spPr>
        <a:xfrm>
          <a:off x="9925050" y="71342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44</xdr:row>
      <xdr:rowOff>9525</xdr:rowOff>
    </xdr:from>
    <xdr:to>
      <xdr:col>3</xdr:col>
      <xdr:colOff>9525</xdr:colOff>
      <xdr:row>44</xdr:row>
      <xdr:rowOff>19050</xdr:rowOff>
    </xdr:to>
    <xdr:sp>
      <xdr:nvSpPr>
        <xdr:cNvPr id="118" name="AutoShape 322"/>
        <xdr:cNvSpPr>
          <a:spLocks/>
        </xdr:cNvSpPr>
      </xdr:nvSpPr>
      <xdr:spPr>
        <a:xfrm>
          <a:off x="9925050" y="71342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45</xdr:row>
      <xdr:rowOff>19050</xdr:rowOff>
    </xdr:from>
    <xdr:to>
      <xdr:col>3</xdr:col>
      <xdr:colOff>9525</xdr:colOff>
      <xdr:row>45</xdr:row>
      <xdr:rowOff>28575</xdr:rowOff>
    </xdr:to>
    <xdr:sp>
      <xdr:nvSpPr>
        <xdr:cNvPr id="119" name="AutoShape 323"/>
        <xdr:cNvSpPr>
          <a:spLocks/>
        </xdr:cNvSpPr>
      </xdr:nvSpPr>
      <xdr:spPr>
        <a:xfrm>
          <a:off x="9925050" y="73056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45</xdr:row>
      <xdr:rowOff>19050</xdr:rowOff>
    </xdr:from>
    <xdr:to>
      <xdr:col>3</xdr:col>
      <xdr:colOff>9525</xdr:colOff>
      <xdr:row>45</xdr:row>
      <xdr:rowOff>28575</xdr:rowOff>
    </xdr:to>
    <xdr:sp>
      <xdr:nvSpPr>
        <xdr:cNvPr id="120" name="AutoShape 324"/>
        <xdr:cNvSpPr>
          <a:spLocks/>
        </xdr:cNvSpPr>
      </xdr:nvSpPr>
      <xdr:spPr>
        <a:xfrm>
          <a:off x="9925050" y="73056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46</xdr:row>
      <xdr:rowOff>19050</xdr:rowOff>
    </xdr:from>
    <xdr:to>
      <xdr:col>3</xdr:col>
      <xdr:colOff>9525</xdr:colOff>
      <xdr:row>46</xdr:row>
      <xdr:rowOff>28575</xdr:rowOff>
    </xdr:to>
    <xdr:sp>
      <xdr:nvSpPr>
        <xdr:cNvPr id="121" name="AutoShape 325"/>
        <xdr:cNvSpPr>
          <a:spLocks/>
        </xdr:cNvSpPr>
      </xdr:nvSpPr>
      <xdr:spPr>
        <a:xfrm>
          <a:off x="9925050" y="74676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46</xdr:row>
      <xdr:rowOff>19050</xdr:rowOff>
    </xdr:from>
    <xdr:to>
      <xdr:col>3</xdr:col>
      <xdr:colOff>9525</xdr:colOff>
      <xdr:row>46</xdr:row>
      <xdr:rowOff>28575</xdr:rowOff>
    </xdr:to>
    <xdr:sp>
      <xdr:nvSpPr>
        <xdr:cNvPr id="122" name="AutoShape 326"/>
        <xdr:cNvSpPr>
          <a:spLocks/>
        </xdr:cNvSpPr>
      </xdr:nvSpPr>
      <xdr:spPr>
        <a:xfrm>
          <a:off x="9925050" y="74676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47</xdr:row>
      <xdr:rowOff>19050</xdr:rowOff>
    </xdr:from>
    <xdr:to>
      <xdr:col>3</xdr:col>
      <xdr:colOff>9525</xdr:colOff>
      <xdr:row>47</xdr:row>
      <xdr:rowOff>28575</xdr:rowOff>
    </xdr:to>
    <xdr:sp>
      <xdr:nvSpPr>
        <xdr:cNvPr id="123" name="AutoShape 327"/>
        <xdr:cNvSpPr>
          <a:spLocks/>
        </xdr:cNvSpPr>
      </xdr:nvSpPr>
      <xdr:spPr>
        <a:xfrm>
          <a:off x="9925050" y="76295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47</xdr:row>
      <xdr:rowOff>19050</xdr:rowOff>
    </xdr:from>
    <xdr:to>
      <xdr:col>3</xdr:col>
      <xdr:colOff>9525</xdr:colOff>
      <xdr:row>47</xdr:row>
      <xdr:rowOff>28575</xdr:rowOff>
    </xdr:to>
    <xdr:sp>
      <xdr:nvSpPr>
        <xdr:cNvPr id="124" name="AutoShape 328"/>
        <xdr:cNvSpPr>
          <a:spLocks/>
        </xdr:cNvSpPr>
      </xdr:nvSpPr>
      <xdr:spPr>
        <a:xfrm>
          <a:off x="9925050" y="76295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48</xdr:row>
      <xdr:rowOff>19050</xdr:rowOff>
    </xdr:from>
    <xdr:to>
      <xdr:col>3</xdr:col>
      <xdr:colOff>9525</xdr:colOff>
      <xdr:row>48</xdr:row>
      <xdr:rowOff>28575</xdr:rowOff>
    </xdr:to>
    <xdr:sp>
      <xdr:nvSpPr>
        <xdr:cNvPr id="125" name="AutoShape 329"/>
        <xdr:cNvSpPr>
          <a:spLocks/>
        </xdr:cNvSpPr>
      </xdr:nvSpPr>
      <xdr:spPr>
        <a:xfrm>
          <a:off x="9925050" y="77914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48</xdr:row>
      <xdr:rowOff>19050</xdr:rowOff>
    </xdr:from>
    <xdr:to>
      <xdr:col>3</xdr:col>
      <xdr:colOff>9525</xdr:colOff>
      <xdr:row>48</xdr:row>
      <xdr:rowOff>28575</xdr:rowOff>
    </xdr:to>
    <xdr:sp>
      <xdr:nvSpPr>
        <xdr:cNvPr id="126" name="AutoShape 330"/>
        <xdr:cNvSpPr>
          <a:spLocks/>
        </xdr:cNvSpPr>
      </xdr:nvSpPr>
      <xdr:spPr>
        <a:xfrm>
          <a:off x="9925050" y="77914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49</xdr:row>
      <xdr:rowOff>19050</xdr:rowOff>
    </xdr:from>
    <xdr:to>
      <xdr:col>3</xdr:col>
      <xdr:colOff>9525</xdr:colOff>
      <xdr:row>49</xdr:row>
      <xdr:rowOff>28575</xdr:rowOff>
    </xdr:to>
    <xdr:sp>
      <xdr:nvSpPr>
        <xdr:cNvPr id="127" name="AutoShape 331"/>
        <xdr:cNvSpPr>
          <a:spLocks/>
        </xdr:cNvSpPr>
      </xdr:nvSpPr>
      <xdr:spPr>
        <a:xfrm>
          <a:off x="9925050" y="79533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49</xdr:row>
      <xdr:rowOff>19050</xdr:rowOff>
    </xdr:from>
    <xdr:to>
      <xdr:col>3</xdr:col>
      <xdr:colOff>9525</xdr:colOff>
      <xdr:row>49</xdr:row>
      <xdr:rowOff>28575</xdr:rowOff>
    </xdr:to>
    <xdr:sp>
      <xdr:nvSpPr>
        <xdr:cNvPr id="128" name="AutoShape 332"/>
        <xdr:cNvSpPr>
          <a:spLocks/>
        </xdr:cNvSpPr>
      </xdr:nvSpPr>
      <xdr:spPr>
        <a:xfrm>
          <a:off x="9925050" y="79533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50</xdr:row>
      <xdr:rowOff>28575</xdr:rowOff>
    </xdr:from>
    <xdr:to>
      <xdr:col>3</xdr:col>
      <xdr:colOff>9525</xdr:colOff>
      <xdr:row>50</xdr:row>
      <xdr:rowOff>38100</xdr:rowOff>
    </xdr:to>
    <xdr:sp>
      <xdr:nvSpPr>
        <xdr:cNvPr id="129" name="AutoShape 333"/>
        <xdr:cNvSpPr>
          <a:spLocks/>
        </xdr:cNvSpPr>
      </xdr:nvSpPr>
      <xdr:spPr>
        <a:xfrm>
          <a:off x="9925050" y="81248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50</xdr:row>
      <xdr:rowOff>28575</xdr:rowOff>
    </xdr:from>
    <xdr:to>
      <xdr:col>3</xdr:col>
      <xdr:colOff>9525</xdr:colOff>
      <xdr:row>50</xdr:row>
      <xdr:rowOff>38100</xdr:rowOff>
    </xdr:to>
    <xdr:sp>
      <xdr:nvSpPr>
        <xdr:cNvPr id="130" name="AutoShape 334"/>
        <xdr:cNvSpPr>
          <a:spLocks/>
        </xdr:cNvSpPr>
      </xdr:nvSpPr>
      <xdr:spPr>
        <a:xfrm>
          <a:off x="9925050" y="81248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51</xdr:row>
      <xdr:rowOff>28575</xdr:rowOff>
    </xdr:from>
    <xdr:to>
      <xdr:col>3</xdr:col>
      <xdr:colOff>9525</xdr:colOff>
      <xdr:row>51</xdr:row>
      <xdr:rowOff>38100</xdr:rowOff>
    </xdr:to>
    <xdr:sp>
      <xdr:nvSpPr>
        <xdr:cNvPr id="131" name="AutoShape 335"/>
        <xdr:cNvSpPr>
          <a:spLocks/>
        </xdr:cNvSpPr>
      </xdr:nvSpPr>
      <xdr:spPr>
        <a:xfrm>
          <a:off x="9925050" y="82867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51</xdr:row>
      <xdr:rowOff>28575</xdr:rowOff>
    </xdr:from>
    <xdr:to>
      <xdr:col>3</xdr:col>
      <xdr:colOff>9525</xdr:colOff>
      <xdr:row>51</xdr:row>
      <xdr:rowOff>38100</xdr:rowOff>
    </xdr:to>
    <xdr:sp>
      <xdr:nvSpPr>
        <xdr:cNvPr id="132" name="AutoShape 336"/>
        <xdr:cNvSpPr>
          <a:spLocks/>
        </xdr:cNvSpPr>
      </xdr:nvSpPr>
      <xdr:spPr>
        <a:xfrm>
          <a:off x="9925050" y="82867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52</xdr:row>
      <xdr:rowOff>28575</xdr:rowOff>
    </xdr:from>
    <xdr:to>
      <xdr:col>3</xdr:col>
      <xdr:colOff>9525</xdr:colOff>
      <xdr:row>52</xdr:row>
      <xdr:rowOff>38100</xdr:rowOff>
    </xdr:to>
    <xdr:sp>
      <xdr:nvSpPr>
        <xdr:cNvPr id="133" name="AutoShape 337"/>
        <xdr:cNvSpPr>
          <a:spLocks/>
        </xdr:cNvSpPr>
      </xdr:nvSpPr>
      <xdr:spPr>
        <a:xfrm>
          <a:off x="9925050" y="84486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52</xdr:row>
      <xdr:rowOff>28575</xdr:rowOff>
    </xdr:from>
    <xdr:to>
      <xdr:col>3</xdr:col>
      <xdr:colOff>9525</xdr:colOff>
      <xdr:row>52</xdr:row>
      <xdr:rowOff>38100</xdr:rowOff>
    </xdr:to>
    <xdr:sp>
      <xdr:nvSpPr>
        <xdr:cNvPr id="134" name="AutoShape 338"/>
        <xdr:cNvSpPr>
          <a:spLocks/>
        </xdr:cNvSpPr>
      </xdr:nvSpPr>
      <xdr:spPr>
        <a:xfrm>
          <a:off x="9925050" y="84486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53</xdr:row>
      <xdr:rowOff>28575</xdr:rowOff>
    </xdr:from>
    <xdr:to>
      <xdr:col>3</xdr:col>
      <xdr:colOff>9525</xdr:colOff>
      <xdr:row>53</xdr:row>
      <xdr:rowOff>38100</xdr:rowOff>
    </xdr:to>
    <xdr:sp>
      <xdr:nvSpPr>
        <xdr:cNvPr id="135" name="AutoShape 339"/>
        <xdr:cNvSpPr>
          <a:spLocks/>
        </xdr:cNvSpPr>
      </xdr:nvSpPr>
      <xdr:spPr>
        <a:xfrm>
          <a:off x="9925050" y="86106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53</xdr:row>
      <xdr:rowOff>28575</xdr:rowOff>
    </xdr:from>
    <xdr:to>
      <xdr:col>3</xdr:col>
      <xdr:colOff>9525</xdr:colOff>
      <xdr:row>53</xdr:row>
      <xdr:rowOff>38100</xdr:rowOff>
    </xdr:to>
    <xdr:sp>
      <xdr:nvSpPr>
        <xdr:cNvPr id="136" name="AutoShape 340"/>
        <xdr:cNvSpPr>
          <a:spLocks/>
        </xdr:cNvSpPr>
      </xdr:nvSpPr>
      <xdr:spPr>
        <a:xfrm>
          <a:off x="9925050" y="86106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54</xdr:row>
      <xdr:rowOff>28575</xdr:rowOff>
    </xdr:from>
    <xdr:to>
      <xdr:col>3</xdr:col>
      <xdr:colOff>9525</xdr:colOff>
      <xdr:row>54</xdr:row>
      <xdr:rowOff>38100</xdr:rowOff>
    </xdr:to>
    <xdr:sp>
      <xdr:nvSpPr>
        <xdr:cNvPr id="137" name="AutoShape 341"/>
        <xdr:cNvSpPr>
          <a:spLocks/>
        </xdr:cNvSpPr>
      </xdr:nvSpPr>
      <xdr:spPr>
        <a:xfrm>
          <a:off x="9925050" y="87725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54</xdr:row>
      <xdr:rowOff>28575</xdr:rowOff>
    </xdr:from>
    <xdr:to>
      <xdr:col>3</xdr:col>
      <xdr:colOff>9525</xdr:colOff>
      <xdr:row>54</xdr:row>
      <xdr:rowOff>38100</xdr:rowOff>
    </xdr:to>
    <xdr:sp>
      <xdr:nvSpPr>
        <xdr:cNvPr id="138" name="AutoShape 342"/>
        <xdr:cNvSpPr>
          <a:spLocks/>
        </xdr:cNvSpPr>
      </xdr:nvSpPr>
      <xdr:spPr>
        <a:xfrm>
          <a:off x="9925050" y="87725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55</xdr:row>
      <xdr:rowOff>38100</xdr:rowOff>
    </xdr:from>
    <xdr:to>
      <xdr:col>3</xdr:col>
      <xdr:colOff>9525</xdr:colOff>
      <xdr:row>55</xdr:row>
      <xdr:rowOff>47625</xdr:rowOff>
    </xdr:to>
    <xdr:sp>
      <xdr:nvSpPr>
        <xdr:cNvPr id="139" name="AutoShape 343"/>
        <xdr:cNvSpPr>
          <a:spLocks/>
        </xdr:cNvSpPr>
      </xdr:nvSpPr>
      <xdr:spPr>
        <a:xfrm>
          <a:off x="9925050" y="89439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55</xdr:row>
      <xdr:rowOff>38100</xdr:rowOff>
    </xdr:from>
    <xdr:to>
      <xdr:col>3</xdr:col>
      <xdr:colOff>9525</xdr:colOff>
      <xdr:row>55</xdr:row>
      <xdr:rowOff>47625</xdr:rowOff>
    </xdr:to>
    <xdr:sp>
      <xdr:nvSpPr>
        <xdr:cNvPr id="140" name="AutoShape 344"/>
        <xdr:cNvSpPr>
          <a:spLocks/>
        </xdr:cNvSpPr>
      </xdr:nvSpPr>
      <xdr:spPr>
        <a:xfrm>
          <a:off x="9925050" y="89439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38100</xdr:rowOff>
    </xdr:from>
    <xdr:to>
      <xdr:col>3</xdr:col>
      <xdr:colOff>9525</xdr:colOff>
      <xdr:row>56</xdr:row>
      <xdr:rowOff>47625</xdr:rowOff>
    </xdr:to>
    <xdr:sp>
      <xdr:nvSpPr>
        <xdr:cNvPr id="141" name="AutoShape 345"/>
        <xdr:cNvSpPr>
          <a:spLocks/>
        </xdr:cNvSpPr>
      </xdr:nvSpPr>
      <xdr:spPr>
        <a:xfrm>
          <a:off x="9925050" y="91059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38100</xdr:rowOff>
    </xdr:from>
    <xdr:to>
      <xdr:col>3</xdr:col>
      <xdr:colOff>9525</xdr:colOff>
      <xdr:row>56</xdr:row>
      <xdr:rowOff>47625</xdr:rowOff>
    </xdr:to>
    <xdr:sp>
      <xdr:nvSpPr>
        <xdr:cNvPr id="142" name="AutoShape 346"/>
        <xdr:cNvSpPr>
          <a:spLocks/>
        </xdr:cNvSpPr>
      </xdr:nvSpPr>
      <xdr:spPr>
        <a:xfrm>
          <a:off x="9925050" y="91059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57</xdr:row>
      <xdr:rowOff>38100</xdr:rowOff>
    </xdr:from>
    <xdr:to>
      <xdr:col>3</xdr:col>
      <xdr:colOff>9525</xdr:colOff>
      <xdr:row>57</xdr:row>
      <xdr:rowOff>47625</xdr:rowOff>
    </xdr:to>
    <xdr:sp>
      <xdr:nvSpPr>
        <xdr:cNvPr id="143" name="AutoShape 347"/>
        <xdr:cNvSpPr>
          <a:spLocks/>
        </xdr:cNvSpPr>
      </xdr:nvSpPr>
      <xdr:spPr>
        <a:xfrm>
          <a:off x="9925050" y="92678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57</xdr:row>
      <xdr:rowOff>38100</xdr:rowOff>
    </xdr:from>
    <xdr:to>
      <xdr:col>3</xdr:col>
      <xdr:colOff>9525</xdr:colOff>
      <xdr:row>57</xdr:row>
      <xdr:rowOff>47625</xdr:rowOff>
    </xdr:to>
    <xdr:sp>
      <xdr:nvSpPr>
        <xdr:cNvPr id="144" name="AutoShape 348"/>
        <xdr:cNvSpPr>
          <a:spLocks/>
        </xdr:cNvSpPr>
      </xdr:nvSpPr>
      <xdr:spPr>
        <a:xfrm>
          <a:off x="9925050" y="92678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428625</xdr:colOff>
      <xdr:row>15</xdr:row>
      <xdr:rowOff>133350</xdr:rowOff>
    </xdr:from>
    <xdr:to>
      <xdr:col>1</xdr:col>
      <xdr:colOff>171450</xdr:colOff>
      <xdr:row>34</xdr:row>
      <xdr:rowOff>47625</xdr:rowOff>
    </xdr:to>
    <xdr:grpSp>
      <xdr:nvGrpSpPr>
        <xdr:cNvPr id="145" name="Group 360"/>
        <xdr:cNvGrpSpPr>
          <a:grpSpLocks/>
        </xdr:cNvGrpSpPr>
      </xdr:nvGrpSpPr>
      <xdr:grpSpPr>
        <a:xfrm>
          <a:off x="428625" y="2562225"/>
          <a:ext cx="4419600" cy="2990850"/>
          <a:chOff x="45" y="269"/>
          <a:chExt cx="464" cy="314"/>
        </a:xfrm>
        <a:solidFill>
          <a:srgbClr val="FFFFFF"/>
        </a:solidFill>
      </xdr:grpSpPr>
      <xdr:sp>
        <xdr:nvSpPr>
          <xdr:cNvPr id="146" name="AutoShape 349"/>
          <xdr:cNvSpPr>
            <a:spLocks/>
          </xdr:cNvSpPr>
        </xdr:nvSpPr>
        <xdr:spPr>
          <a:xfrm>
            <a:off x="45" y="269"/>
            <a:ext cx="464" cy="314"/>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7" name="AutoShape 350"/>
          <xdr:cNvSpPr>
            <a:spLocks/>
          </xdr:cNvSpPr>
        </xdr:nvSpPr>
        <xdr:spPr>
          <a:xfrm>
            <a:off x="45" y="269"/>
            <a:ext cx="464" cy="15"/>
          </a:xfrm>
          <a:custGeom>
            <a:pathLst>
              <a:path h="15" w="464">
                <a:moveTo>
                  <a:pt x="0" y="0"/>
                </a:moveTo>
                <a:lnTo>
                  <a:pt x="15" y="15"/>
                </a:lnTo>
                <a:lnTo>
                  <a:pt x="449" y="15"/>
                </a:lnTo>
                <a:lnTo>
                  <a:pt x="464" y="0"/>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8" name="AutoShape 351"/>
          <xdr:cNvSpPr>
            <a:spLocks/>
          </xdr:cNvSpPr>
        </xdr:nvSpPr>
        <xdr:spPr>
          <a:xfrm>
            <a:off x="45" y="269"/>
            <a:ext cx="15" cy="314"/>
          </a:xfrm>
          <a:custGeom>
            <a:pathLst>
              <a:path h="314" w="15">
                <a:moveTo>
                  <a:pt x="0" y="0"/>
                </a:moveTo>
                <a:lnTo>
                  <a:pt x="0" y="314"/>
                </a:lnTo>
                <a:lnTo>
                  <a:pt x="15" y="299"/>
                </a:lnTo>
                <a:lnTo>
                  <a:pt x="15" y="15"/>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9" name="AutoShape 352"/>
          <xdr:cNvSpPr>
            <a:spLocks/>
          </xdr:cNvSpPr>
        </xdr:nvSpPr>
        <xdr:spPr>
          <a:xfrm>
            <a:off x="45" y="568"/>
            <a:ext cx="464" cy="15"/>
          </a:xfrm>
          <a:custGeom>
            <a:pathLst>
              <a:path h="15" w="464">
                <a:moveTo>
                  <a:pt x="0" y="15"/>
                </a:moveTo>
                <a:lnTo>
                  <a:pt x="464" y="15"/>
                </a:lnTo>
                <a:lnTo>
                  <a:pt x="449" y="0"/>
                </a:lnTo>
                <a:lnTo>
                  <a:pt x="15" y="0"/>
                </a:lnTo>
                <a:lnTo>
                  <a:pt x="0" y="15"/>
                </a:lnTo>
                <a:close/>
              </a:path>
            </a:pathLst>
          </a:custGeom>
          <a:solidFill>
            <a:srgbClr val="CDCDC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0" name="AutoShape 353"/>
          <xdr:cNvSpPr>
            <a:spLocks/>
          </xdr:cNvSpPr>
        </xdr:nvSpPr>
        <xdr:spPr>
          <a:xfrm>
            <a:off x="494" y="269"/>
            <a:ext cx="15" cy="314"/>
          </a:xfrm>
          <a:custGeom>
            <a:pathLst>
              <a:path h="314" w="15">
                <a:moveTo>
                  <a:pt x="15" y="314"/>
                </a:moveTo>
                <a:lnTo>
                  <a:pt x="15" y="0"/>
                </a:lnTo>
                <a:lnTo>
                  <a:pt x="0" y="15"/>
                </a:lnTo>
                <a:lnTo>
                  <a:pt x="0" y="299"/>
                </a:lnTo>
                <a:lnTo>
                  <a:pt x="15" y="314"/>
                </a:lnTo>
                <a:close/>
              </a:path>
            </a:pathLst>
          </a:custGeom>
          <a:solidFill>
            <a:srgbClr val="9999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1" name="AutoShape 354"/>
          <xdr:cNvSpPr>
            <a:spLocks/>
          </xdr:cNvSpPr>
        </xdr:nvSpPr>
        <xdr:spPr>
          <a:xfrm>
            <a:off x="45" y="269"/>
            <a:ext cx="464" cy="31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2" name="AutoShape 355"/>
          <xdr:cNvSpPr>
            <a:spLocks/>
          </xdr:cNvSpPr>
        </xdr:nvSpPr>
        <xdr:spPr>
          <a:xfrm>
            <a:off x="60" y="284"/>
            <a:ext cx="434" cy="28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3" name="AutoShape 356"/>
          <xdr:cNvSpPr>
            <a:spLocks/>
          </xdr:cNvSpPr>
        </xdr:nvSpPr>
        <xdr:spPr>
          <a:xfrm>
            <a:off x="45" y="269"/>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4" name="AutoShape 357"/>
          <xdr:cNvSpPr>
            <a:spLocks/>
          </xdr:cNvSpPr>
        </xdr:nvSpPr>
        <xdr:spPr>
          <a:xfrm flipV="1">
            <a:off x="45" y="568"/>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5" name="AutoShape 358"/>
          <xdr:cNvSpPr>
            <a:spLocks/>
          </xdr:cNvSpPr>
        </xdr:nvSpPr>
        <xdr:spPr>
          <a:xfrm flipH="1" flipV="1">
            <a:off x="494" y="568"/>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6" name="AutoShape 359"/>
          <xdr:cNvSpPr>
            <a:spLocks/>
          </xdr:cNvSpPr>
        </xdr:nvSpPr>
        <xdr:spPr>
          <a:xfrm flipH="1">
            <a:off x="494" y="269"/>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4629150</xdr:colOff>
      <xdr:row>17</xdr:row>
      <xdr:rowOff>28575</xdr:rowOff>
    </xdr:from>
    <xdr:to>
      <xdr:col>0</xdr:col>
      <xdr:colOff>4657725</xdr:colOff>
      <xdr:row>33</xdr:row>
      <xdr:rowOff>66675</xdr:rowOff>
    </xdr:to>
    <xdr:sp>
      <xdr:nvSpPr>
        <xdr:cNvPr id="157" name="AutoShape 361"/>
        <xdr:cNvSpPr>
          <a:spLocks/>
        </xdr:cNvSpPr>
      </xdr:nvSpPr>
      <xdr:spPr>
        <a:xfrm>
          <a:off x="4629150" y="2781300"/>
          <a:ext cx="28575" cy="262890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647700</xdr:colOff>
      <xdr:row>33</xdr:row>
      <xdr:rowOff>38100</xdr:rowOff>
    </xdr:from>
    <xdr:to>
      <xdr:col>0</xdr:col>
      <xdr:colOff>4657725</xdr:colOff>
      <xdr:row>33</xdr:row>
      <xdr:rowOff>66675</xdr:rowOff>
    </xdr:to>
    <xdr:sp>
      <xdr:nvSpPr>
        <xdr:cNvPr id="158" name="AutoShape 362"/>
        <xdr:cNvSpPr>
          <a:spLocks/>
        </xdr:cNvSpPr>
      </xdr:nvSpPr>
      <xdr:spPr>
        <a:xfrm>
          <a:off x="647700" y="5381625"/>
          <a:ext cx="4010025"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17</xdr:row>
      <xdr:rowOff>9525</xdr:rowOff>
    </xdr:from>
    <xdr:to>
      <xdr:col>0</xdr:col>
      <xdr:colOff>4629150</xdr:colOff>
      <xdr:row>33</xdr:row>
      <xdr:rowOff>38100</xdr:rowOff>
    </xdr:to>
    <xdr:sp>
      <xdr:nvSpPr>
        <xdr:cNvPr id="159" name="AutoShape 363"/>
        <xdr:cNvSpPr>
          <a:spLocks/>
        </xdr:cNvSpPr>
      </xdr:nvSpPr>
      <xdr:spPr>
        <a:xfrm>
          <a:off x="628650" y="2762250"/>
          <a:ext cx="4000500" cy="2619375"/>
        </a:xfrm>
        <a:prstGeom prst="rect">
          <a:avLst/>
        </a:prstGeom>
        <a:solidFill>
          <a:srgbClr val="FFFF99"/>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19050</xdr:rowOff>
    </xdr:from>
    <xdr:to>
      <xdr:col>0</xdr:col>
      <xdr:colOff>3505200</xdr:colOff>
      <xdr:row>29</xdr:row>
      <xdr:rowOff>133350</xdr:rowOff>
    </xdr:to>
    <xdr:sp>
      <xdr:nvSpPr>
        <xdr:cNvPr id="160" name="AutoShape 364"/>
        <xdr:cNvSpPr>
          <a:spLocks/>
        </xdr:cNvSpPr>
      </xdr:nvSpPr>
      <xdr:spPr>
        <a:xfrm>
          <a:off x="1352550" y="4714875"/>
          <a:ext cx="2152650" cy="114300"/>
        </a:xfrm>
        <a:custGeom>
          <a:pathLst>
            <a:path h="12" w="226">
              <a:moveTo>
                <a:pt x="0" y="12"/>
              </a:moveTo>
              <a:lnTo>
                <a:pt x="14" y="0"/>
              </a:lnTo>
              <a:lnTo>
                <a:pt x="226" y="0"/>
              </a:lnTo>
              <a:lnTo>
                <a:pt x="212" y="12"/>
              </a:lnTo>
              <a:lnTo>
                <a:pt x="0" y="12"/>
              </a:lnTo>
              <a:close/>
            </a:path>
          </a:pathLst>
        </a:cu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19</xdr:row>
      <xdr:rowOff>142875</xdr:rowOff>
    </xdr:from>
    <xdr:to>
      <xdr:col>0</xdr:col>
      <xdr:colOff>1485900</xdr:colOff>
      <xdr:row>29</xdr:row>
      <xdr:rowOff>133350</xdr:rowOff>
    </xdr:to>
    <xdr:sp>
      <xdr:nvSpPr>
        <xdr:cNvPr id="161" name="AutoShape 365"/>
        <xdr:cNvSpPr>
          <a:spLocks/>
        </xdr:cNvSpPr>
      </xdr:nvSpPr>
      <xdr:spPr>
        <a:xfrm>
          <a:off x="1352550" y="3219450"/>
          <a:ext cx="133350" cy="1609725"/>
        </a:xfrm>
        <a:custGeom>
          <a:pathLst>
            <a:path h="169" w="14">
              <a:moveTo>
                <a:pt x="0" y="169"/>
              </a:moveTo>
              <a:lnTo>
                <a:pt x="0" y="10"/>
              </a:lnTo>
              <a:lnTo>
                <a:pt x="14" y="0"/>
              </a:lnTo>
              <a:lnTo>
                <a:pt x="14" y="157"/>
              </a:lnTo>
              <a:lnTo>
                <a:pt x="0" y="169"/>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1485900</xdr:colOff>
      <xdr:row>19</xdr:row>
      <xdr:rowOff>142875</xdr:rowOff>
    </xdr:from>
    <xdr:to>
      <xdr:col>0</xdr:col>
      <xdr:colOff>3505200</xdr:colOff>
      <xdr:row>29</xdr:row>
      <xdr:rowOff>19050</xdr:rowOff>
    </xdr:to>
    <xdr:sp>
      <xdr:nvSpPr>
        <xdr:cNvPr id="162" name="AutoShape 366"/>
        <xdr:cNvSpPr>
          <a:spLocks/>
        </xdr:cNvSpPr>
      </xdr:nvSpPr>
      <xdr:spPr>
        <a:xfrm>
          <a:off x="1485900" y="3219450"/>
          <a:ext cx="2019300" cy="14954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19050</xdr:rowOff>
    </xdr:from>
    <xdr:to>
      <xdr:col>0</xdr:col>
      <xdr:colOff>3505200</xdr:colOff>
      <xdr:row>29</xdr:row>
      <xdr:rowOff>133350</xdr:rowOff>
    </xdr:to>
    <xdr:sp>
      <xdr:nvSpPr>
        <xdr:cNvPr id="163" name="AutoShape 367"/>
        <xdr:cNvSpPr>
          <a:spLocks/>
        </xdr:cNvSpPr>
      </xdr:nvSpPr>
      <xdr:spPr>
        <a:xfrm>
          <a:off x="1352550" y="4714875"/>
          <a:ext cx="2152650" cy="114300"/>
        </a:xfrm>
        <a:custGeom>
          <a:pathLst>
            <a:path h="11" w="222">
              <a:moveTo>
                <a:pt x="0" y="11"/>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27</xdr:row>
      <xdr:rowOff>95250</xdr:rowOff>
    </xdr:from>
    <xdr:to>
      <xdr:col>0</xdr:col>
      <xdr:colOff>3505200</xdr:colOff>
      <xdr:row>28</xdr:row>
      <xdr:rowOff>28575</xdr:rowOff>
    </xdr:to>
    <xdr:sp>
      <xdr:nvSpPr>
        <xdr:cNvPr id="164" name="AutoShape 368"/>
        <xdr:cNvSpPr>
          <a:spLocks/>
        </xdr:cNvSpPr>
      </xdr:nvSpPr>
      <xdr:spPr>
        <a:xfrm>
          <a:off x="1352550" y="4467225"/>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26</xdr:row>
      <xdr:rowOff>9525</xdr:rowOff>
    </xdr:from>
    <xdr:to>
      <xdr:col>0</xdr:col>
      <xdr:colOff>3505200</xdr:colOff>
      <xdr:row>26</xdr:row>
      <xdr:rowOff>104775</xdr:rowOff>
    </xdr:to>
    <xdr:sp>
      <xdr:nvSpPr>
        <xdr:cNvPr id="165" name="AutoShape 369"/>
        <xdr:cNvSpPr>
          <a:spLocks/>
        </xdr:cNvSpPr>
      </xdr:nvSpPr>
      <xdr:spPr>
        <a:xfrm>
          <a:off x="1352550" y="4219575"/>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24</xdr:row>
      <xdr:rowOff>76200</xdr:rowOff>
    </xdr:from>
    <xdr:to>
      <xdr:col>0</xdr:col>
      <xdr:colOff>3505200</xdr:colOff>
      <xdr:row>25</xdr:row>
      <xdr:rowOff>19050</xdr:rowOff>
    </xdr:to>
    <xdr:sp>
      <xdr:nvSpPr>
        <xdr:cNvPr id="166" name="AutoShape 370"/>
        <xdr:cNvSpPr>
          <a:spLocks/>
        </xdr:cNvSpPr>
      </xdr:nvSpPr>
      <xdr:spPr>
        <a:xfrm>
          <a:off x="1352550" y="3962400"/>
          <a:ext cx="2152650" cy="104775"/>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22</xdr:row>
      <xdr:rowOff>152400</xdr:rowOff>
    </xdr:from>
    <xdr:to>
      <xdr:col>0</xdr:col>
      <xdr:colOff>3505200</xdr:colOff>
      <xdr:row>23</xdr:row>
      <xdr:rowOff>85725</xdr:rowOff>
    </xdr:to>
    <xdr:sp>
      <xdr:nvSpPr>
        <xdr:cNvPr id="167" name="AutoShape 371"/>
        <xdr:cNvSpPr>
          <a:spLocks/>
        </xdr:cNvSpPr>
      </xdr:nvSpPr>
      <xdr:spPr>
        <a:xfrm>
          <a:off x="1352550" y="3714750"/>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21</xdr:row>
      <xdr:rowOff>66675</xdr:rowOff>
    </xdr:from>
    <xdr:to>
      <xdr:col>0</xdr:col>
      <xdr:colOff>3505200</xdr:colOff>
      <xdr:row>22</xdr:row>
      <xdr:rowOff>0</xdr:rowOff>
    </xdr:to>
    <xdr:sp>
      <xdr:nvSpPr>
        <xdr:cNvPr id="168" name="AutoShape 372"/>
        <xdr:cNvSpPr>
          <a:spLocks/>
        </xdr:cNvSpPr>
      </xdr:nvSpPr>
      <xdr:spPr>
        <a:xfrm>
          <a:off x="1352550" y="3467100"/>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19</xdr:row>
      <xdr:rowOff>142875</xdr:rowOff>
    </xdr:from>
    <xdr:to>
      <xdr:col>0</xdr:col>
      <xdr:colOff>3505200</xdr:colOff>
      <xdr:row>20</xdr:row>
      <xdr:rowOff>76200</xdr:rowOff>
    </xdr:to>
    <xdr:sp>
      <xdr:nvSpPr>
        <xdr:cNvPr id="169" name="AutoShape 373"/>
        <xdr:cNvSpPr>
          <a:spLocks/>
        </xdr:cNvSpPr>
      </xdr:nvSpPr>
      <xdr:spPr>
        <a:xfrm>
          <a:off x="1352550" y="3219450"/>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19050</xdr:rowOff>
    </xdr:from>
    <xdr:to>
      <xdr:col>0</xdr:col>
      <xdr:colOff>3505200</xdr:colOff>
      <xdr:row>29</xdr:row>
      <xdr:rowOff>133350</xdr:rowOff>
    </xdr:to>
    <xdr:sp>
      <xdr:nvSpPr>
        <xdr:cNvPr id="170" name="AutoShape 374"/>
        <xdr:cNvSpPr>
          <a:spLocks/>
        </xdr:cNvSpPr>
      </xdr:nvSpPr>
      <xdr:spPr>
        <a:xfrm>
          <a:off x="1352550" y="4714875"/>
          <a:ext cx="2152650" cy="114300"/>
        </a:xfrm>
        <a:custGeom>
          <a:pathLst>
            <a:path h="12" w="226">
              <a:moveTo>
                <a:pt x="226" y="0"/>
              </a:moveTo>
              <a:lnTo>
                <a:pt x="212" y="12"/>
              </a:lnTo>
              <a:lnTo>
                <a:pt x="0" y="12"/>
              </a:lnTo>
              <a:lnTo>
                <a:pt x="14" y="0"/>
              </a:lnTo>
              <a:lnTo>
                <a:pt x="226" y="0"/>
              </a:lnTo>
              <a:close/>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19</xdr:row>
      <xdr:rowOff>142875</xdr:rowOff>
    </xdr:from>
    <xdr:to>
      <xdr:col>0</xdr:col>
      <xdr:colOff>1485900</xdr:colOff>
      <xdr:row>29</xdr:row>
      <xdr:rowOff>133350</xdr:rowOff>
    </xdr:to>
    <xdr:sp>
      <xdr:nvSpPr>
        <xdr:cNvPr id="171" name="AutoShape 375"/>
        <xdr:cNvSpPr>
          <a:spLocks/>
        </xdr:cNvSpPr>
      </xdr:nvSpPr>
      <xdr:spPr>
        <a:xfrm>
          <a:off x="1352550" y="3219450"/>
          <a:ext cx="133350" cy="1609725"/>
        </a:xfrm>
        <a:custGeom>
          <a:pathLst>
            <a:path h="169" w="14">
              <a:moveTo>
                <a:pt x="0" y="169"/>
              </a:moveTo>
              <a:lnTo>
                <a:pt x="0" y="10"/>
              </a:lnTo>
              <a:lnTo>
                <a:pt x="14" y="0"/>
              </a:lnTo>
              <a:lnTo>
                <a:pt x="14" y="157"/>
              </a:lnTo>
              <a:lnTo>
                <a:pt x="0" y="169"/>
              </a:lnTo>
              <a:close/>
            </a:path>
          </a:pathLst>
        </a:cu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1485900</xdr:colOff>
      <xdr:row>19</xdr:row>
      <xdr:rowOff>142875</xdr:rowOff>
    </xdr:from>
    <xdr:to>
      <xdr:col>0</xdr:col>
      <xdr:colOff>3505200</xdr:colOff>
      <xdr:row>29</xdr:row>
      <xdr:rowOff>19050</xdr:rowOff>
    </xdr:to>
    <xdr:sp>
      <xdr:nvSpPr>
        <xdr:cNvPr id="172" name="AutoShape 376"/>
        <xdr:cNvSpPr>
          <a:spLocks/>
        </xdr:cNvSpPr>
      </xdr:nvSpPr>
      <xdr:spPr>
        <a:xfrm>
          <a:off x="1485900" y="3219450"/>
          <a:ext cx="2019300" cy="1495425"/>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27</xdr:row>
      <xdr:rowOff>142875</xdr:rowOff>
    </xdr:from>
    <xdr:to>
      <xdr:col>0</xdr:col>
      <xdr:colOff>1733550</xdr:colOff>
      <xdr:row>29</xdr:row>
      <xdr:rowOff>85725</xdr:rowOff>
    </xdr:to>
    <xdr:sp>
      <xdr:nvSpPr>
        <xdr:cNvPr id="173" name="AutoShape 377"/>
        <xdr:cNvSpPr>
          <a:spLocks/>
        </xdr:cNvSpPr>
      </xdr:nvSpPr>
      <xdr:spPr>
        <a:xfrm>
          <a:off x="1676400" y="4514850"/>
          <a:ext cx="57150" cy="266700"/>
        </a:xfrm>
        <a:custGeom>
          <a:pathLst>
            <a:path h="28" w="6">
              <a:moveTo>
                <a:pt x="0" y="28"/>
              </a:moveTo>
              <a:lnTo>
                <a:pt x="0" y="5"/>
              </a:lnTo>
              <a:lnTo>
                <a:pt x="6" y="0"/>
              </a:lnTo>
              <a:lnTo>
                <a:pt x="6" y="24"/>
              </a:lnTo>
              <a:lnTo>
                <a:pt x="0" y="28"/>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28</xdr:row>
      <xdr:rowOff>28575</xdr:rowOff>
    </xdr:from>
    <xdr:to>
      <xdr:col>0</xdr:col>
      <xdr:colOff>1676400</xdr:colOff>
      <xdr:row>29</xdr:row>
      <xdr:rowOff>85725</xdr:rowOff>
    </xdr:to>
    <xdr:sp>
      <xdr:nvSpPr>
        <xdr:cNvPr id="174" name="AutoShape 378"/>
        <xdr:cNvSpPr>
          <a:spLocks/>
        </xdr:cNvSpPr>
      </xdr:nvSpPr>
      <xdr:spPr>
        <a:xfrm>
          <a:off x="1524000" y="4562475"/>
          <a:ext cx="152400" cy="21907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26</xdr:row>
      <xdr:rowOff>142875</xdr:rowOff>
    </xdr:from>
    <xdr:to>
      <xdr:col>0</xdr:col>
      <xdr:colOff>1733550</xdr:colOff>
      <xdr:row>28</xdr:row>
      <xdr:rowOff>28575</xdr:rowOff>
    </xdr:to>
    <xdr:sp>
      <xdr:nvSpPr>
        <xdr:cNvPr id="175" name="AutoShape 379"/>
        <xdr:cNvSpPr>
          <a:spLocks/>
        </xdr:cNvSpPr>
      </xdr:nvSpPr>
      <xdr:spPr>
        <a:xfrm>
          <a:off x="1676400" y="4352925"/>
          <a:ext cx="57150" cy="209550"/>
        </a:xfrm>
        <a:custGeom>
          <a:pathLst>
            <a:path h="22" w="6">
              <a:moveTo>
                <a:pt x="0" y="22"/>
              </a:moveTo>
              <a:lnTo>
                <a:pt x="0" y="5"/>
              </a:lnTo>
              <a:lnTo>
                <a:pt x="6" y="0"/>
              </a:lnTo>
              <a:lnTo>
                <a:pt x="6" y="17"/>
              </a:lnTo>
              <a:lnTo>
                <a:pt x="0" y="22"/>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27</xdr:row>
      <xdr:rowOff>28575</xdr:rowOff>
    </xdr:from>
    <xdr:to>
      <xdr:col>0</xdr:col>
      <xdr:colOff>1676400</xdr:colOff>
      <xdr:row>28</xdr:row>
      <xdr:rowOff>28575</xdr:rowOff>
    </xdr:to>
    <xdr:sp>
      <xdr:nvSpPr>
        <xdr:cNvPr id="176" name="AutoShape 380"/>
        <xdr:cNvSpPr>
          <a:spLocks/>
        </xdr:cNvSpPr>
      </xdr:nvSpPr>
      <xdr:spPr>
        <a:xfrm>
          <a:off x="1524000" y="4400550"/>
          <a:ext cx="152400" cy="161925"/>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26</xdr:row>
      <xdr:rowOff>9525</xdr:rowOff>
    </xdr:from>
    <xdr:to>
      <xdr:col>0</xdr:col>
      <xdr:colOff>1733550</xdr:colOff>
      <xdr:row>27</xdr:row>
      <xdr:rowOff>28575</xdr:rowOff>
    </xdr:to>
    <xdr:sp>
      <xdr:nvSpPr>
        <xdr:cNvPr id="177" name="AutoShape 381"/>
        <xdr:cNvSpPr>
          <a:spLocks/>
        </xdr:cNvSpPr>
      </xdr:nvSpPr>
      <xdr:spPr>
        <a:xfrm>
          <a:off x="1676400" y="4219575"/>
          <a:ext cx="57150" cy="180975"/>
        </a:xfrm>
        <a:custGeom>
          <a:pathLst>
            <a:path h="19" w="6">
              <a:moveTo>
                <a:pt x="0" y="19"/>
              </a:moveTo>
              <a:lnTo>
                <a:pt x="0" y="5"/>
              </a:lnTo>
              <a:lnTo>
                <a:pt x="6" y="0"/>
              </a:lnTo>
              <a:lnTo>
                <a:pt x="6" y="14"/>
              </a:lnTo>
              <a:lnTo>
                <a:pt x="0" y="19"/>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26</xdr:row>
      <xdr:rowOff>57150</xdr:rowOff>
    </xdr:from>
    <xdr:to>
      <xdr:col>0</xdr:col>
      <xdr:colOff>1676400</xdr:colOff>
      <xdr:row>27</xdr:row>
      <xdr:rowOff>28575</xdr:rowOff>
    </xdr:to>
    <xdr:sp>
      <xdr:nvSpPr>
        <xdr:cNvPr id="178" name="AutoShape 382"/>
        <xdr:cNvSpPr>
          <a:spLocks/>
        </xdr:cNvSpPr>
      </xdr:nvSpPr>
      <xdr:spPr>
        <a:xfrm>
          <a:off x="1524000" y="4267200"/>
          <a:ext cx="152400" cy="1333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25</xdr:row>
      <xdr:rowOff>47625</xdr:rowOff>
    </xdr:from>
    <xdr:to>
      <xdr:col>0</xdr:col>
      <xdr:colOff>1733550</xdr:colOff>
      <xdr:row>26</xdr:row>
      <xdr:rowOff>57150</xdr:rowOff>
    </xdr:to>
    <xdr:sp>
      <xdr:nvSpPr>
        <xdr:cNvPr id="179" name="AutoShape 383"/>
        <xdr:cNvSpPr>
          <a:spLocks/>
        </xdr:cNvSpPr>
      </xdr:nvSpPr>
      <xdr:spPr>
        <a:xfrm>
          <a:off x="1676400" y="4095750"/>
          <a:ext cx="57150" cy="171450"/>
        </a:xfrm>
        <a:custGeom>
          <a:pathLst>
            <a:path h="18" w="6">
              <a:moveTo>
                <a:pt x="0" y="18"/>
              </a:moveTo>
              <a:lnTo>
                <a:pt x="0" y="4"/>
              </a:lnTo>
              <a:lnTo>
                <a:pt x="6" y="0"/>
              </a:lnTo>
              <a:lnTo>
                <a:pt x="6" y="13"/>
              </a:lnTo>
              <a:lnTo>
                <a:pt x="0" y="18"/>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25</xdr:row>
      <xdr:rowOff>85725</xdr:rowOff>
    </xdr:from>
    <xdr:to>
      <xdr:col>0</xdr:col>
      <xdr:colOff>1676400</xdr:colOff>
      <xdr:row>26</xdr:row>
      <xdr:rowOff>57150</xdr:rowOff>
    </xdr:to>
    <xdr:sp>
      <xdr:nvSpPr>
        <xdr:cNvPr id="180" name="AutoShape 384"/>
        <xdr:cNvSpPr>
          <a:spLocks/>
        </xdr:cNvSpPr>
      </xdr:nvSpPr>
      <xdr:spPr>
        <a:xfrm>
          <a:off x="1524000" y="4133850"/>
          <a:ext cx="152400" cy="1333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25</xdr:row>
      <xdr:rowOff>19050</xdr:rowOff>
    </xdr:from>
    <xdr:to>
      <xdr:col>0</xdr:col>
      <xdr:colOff>1733550</xdr:colOff>
      <xdr:row>25</xdr:row>
      <xdr:rowOff>85725</xdr:rowOff>
    </xdr:to>
    <xdr:sp>
      <xdr:nvSpPr>
        <xdr:cNvPr id="181" name="AutoShape 385"/>
        <xdr:cNvSpPr>
          <a:spLocks/>
        </xdr:cNvSpPr>
      </xdr:nvSpPr>
      <xdr:spPr>
        <a:xfrm>
          <a:off x="1676400" y="4067175"/>
          <a:ext cx="57150" cy="66675"/>
        </a:xfrm>
        <a:custGeom>
          <a:pathLst>
            <a:path h="7" w="6">
              <a:moveTo>
                <a:pt x="0" y="7"/>
              </a:moveTo>
              <a:lnTo>
                <a:pt x="0" y="5"/>
              </a:lnTo>
              <a:lnTo>
                <a:pt x="6" y="0"/>
              </a:lnTo>
              <a:lnTo>
                <a:pt x="6" y="3"/>
              </a:lnTo>
              <a:lnTo>
                <a:pt x="0" y="7"/>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25</xdr:row>
      <xdr:rowOff>66675</xdr:rowOff>
    </xdr:from>
    <xdr:to>
      <xdr:col>0</xdr:col>
      <xdr:colOff>1676400</xdr:colOff>
      <xdr:row>25</xdr:row>
      <xdr:rowOff>85725</xdr:rowOff>
    </xdr:to>
    <xdr:sp>
      <xdr:nvSpPr>
        <xdr:cNvPr id="182" name="AutoShape 386"/>
        <xdr:cNvSpPr>
          <a:spLocks/>
        </xdr:cNvSpPr>
      </xdr:nvSpPr>
      <xdr:spPr>
        <a:xfrm>
          <a:off x="1524000" y="4114800"/>
          <a:ext cx="152400" cy="1905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25</xdr:row>
      <xdr:rowOff>19050</xdr:rowOff>
    </xdr:from>
    <xdr:to>
      <xdr:col>0</xdr:col>
      <xdr:colOff>1733550</xdr:colOff>
      <xdr:row>25</xdr:row>
      <xdr:rowOff>66675</xdr:rowOff>
    </xdr:to>
    <xdr:sp>
      <xdr:nvSpPr>
        <xdr:cNvPr id="183" name="AutoShape 387"/>
        <xdr:cNvSpPr>
          <a:spLocks/>
        </xdr:cNvSpPr>
      </xdr:nvSpPr>
      <xdr:spPr>
        <a:xfrm>
          <a:off x="1524000" y="4067175"/>
          <a:ext cx="209550" cy="47625"/>
        </a:xfrm>
        <a:custGeom>
          <a:pathLst>
            <a:path h="5" w="22">
              <a:moveTo>
                <a:pt x="16" y="5"/>
              </a:moveTo>
              <a:lnTo>
                <a:pt x="22" y="0"/>
              </a:lnTo>
              <a:lnTo>
                <a:pt x="5" y="0"/>
              </a:lnTo>
              <a:lnTo>
                <a:pt x="0" y="5"/>
              </a:lnTo>
              <a:lnTo>
                <a:pt x="16" y="5"/>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27</xdr:row>
      <xdr:rowOff>95250</xdr:rowOff>
    </xdr:from>
    <xdr:to>
      <xdr:col>0</xdr:col>
      <xdr:colOff>2143125</xdr:colOff>
      <xdr:row>29</xdr:row>
      <xdr:rowOff>85725</xdr:rowOff>
    </xdr:to>
    <xdr:sp>
      <xdr:nvSpPr>
        <xdr:cNvPr id="184" name="AutoShape 388"/>
        <xdr:cNvSpPr>
          <a:spLocks/>
        </xdr:cNvSpPr>
      </xdr:nvSpPr>
      <xdr:spPr>
        <a:xfrm>
          <a:off x="2076450" y="4467225"/>
          <a:ext cx="66675" cy="314325"/>
        </a:xfrm>
        <a:custGeom>
          <a:pathLst>
            <a:path h="33" w="7">
              <a:moveTo>
                <a:pt x="0" y="33"/>
              </a:moveTo>
              <a:lnTo>
                <a:pt x="0" y="5"/>
              </a:lnTo>
              <a:lnTo>
                <a:pt x="7" y="0"/>
              </a:lnTo>
              <a:lnTo>
                <a:pt x="7" y="29"/>
              </a:lnTo>
              <a:lnTo>
                <a:pt x="0" y="33"/>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27</xdr:row>
      <xdr:rowOff>142875</xdr:rowOff>
    </xdr:from>
    <xdr:to>
      <xdr:col>0</xdr:col>
      <xdr:colOff>2076450</xdr:colOff>
      <xdr:row>29</xdr:row>
      <xdr:rowOff>85725</xdr:rowOff>
    </xdr:to>
    <xdr:sp>
      <xdr:nvSpPr>
        <xdr:cNvPr id="185" name="AutoShape 389"/>
        <xdr:cNvSpPr>
          <a:spLocks/>
        </xdr:cNvSpPr>
      </xdr:nvSpPr>
      <xdr:spPr>
        <a:xfrm>
          <a:off x="1914525" y="4514850"/>
          <a:ext cx="161925" cy="26670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26</xdr:row>
      <xdr:rowOff>66675</xdr:rowOff>
    </xdr:from>
    <xdr:to>
      <xdr:col>0</xdr:col>
      <xdr:colOff>2143125</xdr:colOff>
      <xdr:row>27</xdr:row>
      <xdr:rowOff>142875</xdr:rowOff>
    </xdr:to>
    <xdr:sp>
      <xdr:nvSpPr>
        <xdr:cNvPr id="186" name="AutoShape 390"/>
        <xdr:cNvSpPr>
          <a:spLocks/>
        </xdr:cNvSpPr>
      </xdr:nvSpPr>
      <xdr:spPr>
        <a:xfrm>
          <a:off x="2076450" y="4276725"/>
          <a:ext cx="66675" cy="238125"/>
        </a:xfrm>
        <a:custGeom>
          <a:pathLst>
            <a:path h="25" w="7">
              <a:moveTo>
                <a:pt x="0" y="25"/>
              </a:moveTo>
              <a:lnTo>
                <a:pt x="0" y="5"/>
              </a:lnTo>
              <a:lnTo>
                <a:pt x="7" y="0"/>
              </a:lnTo>
              <a:lnTo>
                <a:pt x="7" y="20"/>
              </a:lnTo>
              <a:lnTo>
                <a:pt x="0" y="25"/>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26</xdr:row>
      <xdr:rowOff>114300</xdr:rowOff>
    </xdr:from>
    <xdr:to>
      <xdr:col>0</xdr:col>
      <xdr:colOff>2076450</xdr:colOff>
      <xdr:row>27</xdr:row>
      <xdr:rowOff>142875</xdr:rowOff>
    </xdr:to>
    <xdr:sp>
      <xdr:nvSpPr>
        <xdr:cNvPr id="187" name="AutoShape 391"/>
        <xdr:cNvSpPr>
          <a:spLocks/>
        </xdr:cNvSpPr>
      </xdr:nvSpPr>
      <xdr:spPr>
        <a:xfrm>
          <a:off x="1914525" y="4324350"/>
          <a:ext cx="161925" cy="1905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25</xdr:row>
      <xdr:rowOff>66675</xdr:rowOff>
    </xdr:from>
    <xdr:to>
      <xdr:col>0</xdr:col>
      <xdr:colOff>2143125</xdr:colOff>
      <xdr:row>26</xdr:row>
      <xdr:rowOff>114300</xdr:rowOff>
    </xdr:to>
    <xdr:sp>
      <xdr:nvSpPr>
        <xdr:cNvPr id="188" name="AutoShape 392"/>
        <xdr:cNvSpPr>
          <a:spLocks/>
        </xdr:cNvSpPr>
      </xdr:nvSpPr>
      <xdr:spPr>
        <a:xfrm>
          <a:off x="2076450" y="4114800"/>
          <a:ext cx="66675" cy="209550"/>
        </a:xfrm>
        <a:custGeom>
          <a:pathLst>
            <a:path h="22" w="7">
              <a:moveTo>
                <a:pt x="0" y="22"/>
              </a:moveTo>
              <a:lnTo>
                <a:pt x="0" y="5"/>
              </a:lnTo>
              <a:lnTo>
                <a:pt x="7" y="0"/>
              </a:lnTo>
              <a:lnTo>
                <a:pt x="7" y="17"/>
              </a:lnTo>
              <a:lnTo>
                <a:pt x="0" y="22"/>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25</xdr:row>
      <xdr:rowOff>114300</xdr:rowOff>
    </xdr:from>
    <xdr:to>
      <xdr:col>0</xdr:col>
      <xdr:colOff>2076450</xdr:colOff>
      <xdr:row>26</xdr:row>
      <xdr:rowOff>114300</xdr:rowOff>
    </xdr:to>
    <xdr:sp>
      <xdr:nvSpPr>
        <xdr:cNvPr id="189" name="AutoShape 393"/>
        <xdr:cNvSpPr>
          <a:spLocks/>
        </xdr:cNvSpPr>
      </xdr:nvSpPr>
      <xdr:spPr>
        <a:xfrm>
          <a:off x="1914525" y="4162425"/>
          <a:ext cx="161925" cy="1619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24</xdr:row>
      <xdr:rowOff>66675</xdr:rowOff>
    </xdr:from>
    <xdr:to>
      <xdr:col>0</xdr:col>
      <xdr:colOff>2143125</xdr:colOff>
      <xdr:row>25</xdr:row>
      <xdr:rowOff>114300</xdr:rowOff>
    </xdr:to>
    <xdr:sp>
      <xdr:nvSpPr>
        <xdr:cNvPr id="190" name="AutoShape 394"/>
        <xdr:cNvSpPr>
          <a:spLocks/>
        </xdr:cNvSpPr>
      </xdr:nvSpPr>
      <xdr:spPr>
        <a:xfrm>
          <a:off x="2076450" y="3952875"/>
          <a:ext cx="66675" cy="209550"/>
        </a:xfrm>
        <a:custGeom>
          <a:pathLst>
            <a:path h="22" w="7">
              <a:moveTo>
                <a:pt x="0" y="22"/>
              </a:moveTo>
              <a:lnTo>
                <a:pt x="0" y="4"/>
              </a:lnTo>
              <a:lnTo>
                <a:pt x="7" y="0"/>
              </a:lnTo>
              <a:lnTo>
                <a:pt x="7" y="17"/>
              </a:lnTo>
              <a:lnTo>
                <a:pt x="0" y="22"/>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24</xdr:row>
      <xdr:rowOff>104775</xdr:rowOff>
    </xdr:from>
    <xdr:to>
      <xdr:col>0</xdr:col>
      <xdr:colOff>2076450</xdr:colOff>
      <xdr:row>25</xdr:row>
      <xdr:rowOff>114300</xdr:rowOff>
    </xdr:to>
    <xdr:sp>
      <xdr:nvSpPr>
        <xdr:cNvPr id="191" name="AutoShape 395"/>
        <xdr:cNvSpPr>
          <a:spLocks/>
        </xdr:cNvSpPr>
      </xdr:nvSpPr>
      <xdr:spPr>
        <a:xfrm>
          <a:off x="1914525" y="3990975"/>
          <a:ext cx="161925" cy="1714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24</xdr:row>
      <xdr:rowOff>38100</xdr:rowOff>
    </xdr:from>
    <xdr:to>
      <xdr:col>0</xdr:col>
      <xdr:colOff>2143125</xdr:colOff>
      <xdr:row>24</xdr:row>
      <xdr:rowOff>104775</xdr:rowOff>
    </xdr:to>
    <xdr:sp>
      <xdr:nvSpPr>
        <xdr:cNvPr id="192" name="AutoShape 396"/>
        <xdr:cNvSpPr>
          <a:spLocks/>
        </xdr:cNvSpPr>
      </xdr:nvSpPr>
      <xdr:spPr>
        <a:xfrm>
          <a:off x="2076450" y="3924300"/>
          <a:ext cx="66675" cy="66675"/>
        </a:xfrm>
        <a:custGeom>
          <a:pathLst>
            <a:path h="7" w="7">
              <a:moveTo>
                <a:pt x="0" y="7"/>
              </a:moveTo>
              <a:lnTo>
                <a:pt x="0" y="4"/>
              </a:lnTo>
              <a:lnTo>
                <a:pt x="7" y="0"/>
              </a:lnTo>
              <a:lnTo>
                <a:pt x="7" y="3"/>
              </a:lnTo>
              <a:lnTo>
                <a:pt x="0" y="7"/>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24</xdr:row>
      <xdr:rowOff>76200</xdr:rowOff>
    </xdr:from>
    <xdr:to>
      <xdr:col>0</xdr:col>
      <xdr:colOff>2076450</xdr:colOff>
      <xdr:row>24</xdr:row>
      <xdr:rowOff>104775</xdr:rowOff>
    </xdr:to>
    <xdr:sp>
      <xdr:nvSpPr>
        <xdr:cNvPr id="193" name="AutoShape 397"/>
        <xdr:cNvSpPr>
          <a:spLocks/>
        </xdr:cNvSpPr>
      </xdr:nvSpPr>
      <xdr:spPr>
        <a:xfrm>
          <a:off x="1914525" y="3962400"/>
          <a:ext cx="161925" cy="2857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24</xdr:row>
      <xdr:rowOff>38100</xdr:rowOff>
    </xdr:from>
    <xdr:to>
      <xdr:col>0</xdr:col>
      <xdr:colOff>2143125</xdr:colOff>
      <xdr:row>24</xdr:row>
      <xdr:rowOff>76200</xdr:rowOff>
    </xdr:to>
    <xdr:sp>
      <xdr:nvSpPr>
        <xdr:cNvPr id="194" name="AutoShape 398"/>
        <xdr:cNvSpPr>
          <a:spLocks/>
        </xdr:cNvSpPr>
      </xdr:nvSpPr>
      <xdr:spPr>
        <a:xfrm>
          <a:off x="1914525" y="3924300"/>
          <a:ext cx="228600" cy="38100"/>
        </a:xfrm>
        <a:custGeom>
          <a:pathLst>
            <a:path h="4" w="24">
              <a:moveTo>
                <a:pt x="17" y="4"/>
              </a:moveTo>
              <a:lnTo>
                <a:pt x="24" y="0"/>
              </a:lnTo>
              <a:lnTo>
                <a:pt x="6" y="0"/>
              </a:lnTo>
              <a:lnTo>
                <a:pt x="0" y="4"/>
              </a:lnTo>
              <a:lnTo>
                <a:pt x="17"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27</xdr:row>
      <xdr:rowOff>47625</xdr:rowOff>
    </xdr:from>
    <xdr:to>
      <xdr:col>0</xdr:col>
      <xdr:colOff>2533650</xdr:colOff>
      <xdr:row>29</xdr:row>
      <xdr:rowOff>85725</xdr:rowOff>
    </xdr:to>
    <xdr:sp>
      <xdr:nvSpPr>
        <xdr:cNvPr id="195" name="AutoShape 399"/>
        <xdr:cNvSpPr>
          <a:spLocks/>
        </xdr:cNvSpPr>
      </xdr:nvSpPr>
      <xdr:spPr>
        <a:xfrm>
          <a:off x="2476500" y="4419600"/>
          <a:ext cx="57150" cy="361950"/>
        </a:xfrm>
        <a:custGeom>
          <a:pathLst>
            <a:path h="38" w="6">
              <a:moveTo>
                <a:pt x="0" y="38"/>
              </a:moveTo>
              <a:lnTo>
                <a:pt x="0" y="4"/>
              </a:lnTo>
              <a:lnTo>
                <a:pt x="6" y="0"/>
              </a:lnTo>
              <a:lnTo>
                <a:pt x="6" y="34"/>
              </a:lnTo>
              <a:lnTo>
                <a:pt x="0" y="38"/>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27</xdr:row>
      <xdr:rowOff>85725</xdr:rowOff>
    </xdr:from>
    <xdr:to>
      <xdr:col>0</xdr:col>
      <xdr:colOff>2476500</xdr:colOff>
      <xdr:row>29</xdr:row>
      <xdr:rowOff>85725</xdr:rowOff>
    </xdr:to>
    <xdr:sp>
      <xdr:nvSpPr>
        <xdr:cNvPr id="196" name="AutoShape 400"/>
        <xdr:cNvSpPr>
          <a:spLocks/>
        </xdr:cNvSpPr>
      </xdr:nvSpPr>
      <xdr:spPr>
        <a:xfrm>
          <a:off x="2324100" y="4457700"/>
          <a:ext cx="152400" cy="32385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25</xdr:row>
      <xdr:rowOff>142875</xdr:rowOff>
    </xdr:from>
    <xdr:to>
      <xdr:col>0</xdr:col>
      <xdr:colOff>2533650</xdr:colOff>
      <xdr:row>27</xdr:row>
      <xdr:rowOff>85725</xdr:rowOff>
    </xdr:to>
    <xdr:sp>
      <xdr:nvSpPr>
        <xdr:cNvPr id="197" name="AutoShape 401"/>
        <xdr:cNvSpPr>
          <a:spLocks/>
        </xdr:cNvSpPr>
      </xdr:nvSpPr>
      <xdr:spPr>
        <a:xfrm>
          <a:off x="2476500" y="4191000"/>
          <a:ext cx="57150" cy="266700"/>
        </a:xfrm>
        <a:custGeom>
          <a:pathLst>
            <a:path h="28" w="6">
              <a:moveTo>
                <a:pt x="0" y="28"/>
              </a:moveTo>
              <a:lnTo>
                <a:pt x="0" y="4"/>
              </a:lnTo>
              <a:lnTo>
                <a:pt x="6" y="0"/>
              </a:lnTo>
              <a:lnTo>
                <a:pt x="6" y="24"/>
              </a:lnTo>
              <a:lnTo>
                <a:pt x="0" y="28"/>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26</xdr:row>
      <xdr:rowOff>19050</xdr:rowOff>
    </xdr:from>
    <xdr:to>
      <xdr:col>0</xdr:col>
      <xdr:colOff>2476500</xdr:colOff>
      <xdr:row>27</xdr:row>
      <xdr:rowOff>85725</xdr:rowOff>
    </xdr:to>
    <xdr:sp>
      <xdr:nvSpPr>
        <xdr:cNvPr id="198" name="AutoShape 402"/>
        <xdr:cNvSpPr>
          <a:spLocks/>
        </xdr:cNvSpPr>
      </xdr:nvSpPr>
      <xdr:spPr>
        <a:xfrm>
          <a:off x="2324100" y="4229100"/>
          <a:ext cx="152400" cy="2286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24</xdr:row>
      <xdr:rowOff>95250</xdr:rowOff>
    </xdr:from>
    <xdr:to>
      <xdr:col>0</xdr:col>
      <xdr:colOff>2533650</xdr:colOff>
      <xdr:row>26</xdr:row>
      <xdr:rowOff>19050</xdr:rowOff>
    </xdr:to>
    <xdr:sp>
      <xdr:nvSpPr>
        <xdr:cNvPr id="199" name="AutoShape 403"/>
        <xdr:cNvSpPr>
          <a:spLocks/>
        </xdr:cNvSpPr>
      </xdr:nvSpPr>
      <xdr:spPr>
        <a:xfrm>
          <a:off x="2476500" y="3981450"/>
          <a:ext cx="57150" cy="247650"/>
        </a:xfrm>
        <a:custGeom>
          <a:pathLst>
            <a:path h="26" w="6">
              <a:moveTo>
                <a:pt x="0" y="26"/>
              </a:moveTo>
              <a:lnTo>
                <a:pt x="0" y="6"/>
              </a:lnTo>
              <a:lnTo>
                <a:pt x="6" y="0"/>
              </a:lnTo>
              <a:lnTo>
                <a:pt x="6" y="22"/>
              </a:lnTo>
              <a:lnTo>
                <a:pt x="0" y="26"/>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24</xdr:row>
      <xdr:rowOff>152400</xdr:rowOff>
    </xdr:from>
    <xdr:to>
      <xdr:col>0</xdr:col>
      <xdr:colOff>2476500</xdr:colOff>
      <xdr:row>26</xdr:row>
      <xdr:rowOff>19050</xdr:rowOff>
    </xdr:to>
    <xdr:sp>
      <xdr:nvSpPr>
        <xdr:cNvPr id="200" name="AutoShape 404"/>
        <xdr:cNvSpPr>
          <a:spLocks/>
        </xdr:cNvSpPr>
      </xdr:nvSpPr>
      <xdr:spPr>
        <a:xfrm>
          <a:off x="2324100" y="4038600"/>
          <a:ext cx="152400" cy="19050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23</xdr:row>
      <xdr:rowOff>66675</xdr:rowOff>
    </xdr:from>
    <xdr:to>
      <xdr:col>0</xdr:col>
      <xdr:colOff>2533650</xdr:colOff>
      <xdr:row>24</xdr:row>
      <xdr:rowOff>152400</xdr:rowOff>
    </xdr:to>
    <xdr:sp>
      <xdr:nvSpPr>
        <xdr:cNvPr id="201" name="AutoShape 405"/>
        <xdr:cNvSpPr>
          <a:spLocks/>
        </xdr:cNvSpPr>
      </xdr:nvSpPr>
      <xdr:spPr>
        <a:xfrm>
          <a:off x="2476500" y="3790950"/>
          <a:ext cx="57150" cy="247650"/>
        </a:xfrm>
        <a:custGeom>
          <a:pathLst>
            <a:path h="26" w="6">
              <a:moveTo>
                <a:pt x="0" y="26"/>
              </a:moveTo>
              <a:lnTo>
                <a:pt x="0" y="5"/>
              </a:lnTo>
              <a:lnTo>
                <a:pt x="6" y="0"/>
              </a:lnTo>
              <a:lnTo>
                <a:pt x="6" y="20"/>
              </a:lnTo>
              <a:lnTo>
                <a:pt x="0" y="26"/>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23</xdr:row>
      <xdr:rowOff>114300</xdr:rowOff>
    </xdr:from>
    <xdr:to>
      <xdr:col>0</xdr:col>
      <xdr:colOff>2476500</xdr:colOff>
      <xdr:row>24</xdr:row>
      <xdr:rowOff>152400</xdr:rowOff>
    </xdr:to>
    <xdr:sp>
      <xdr:nvSpPr>
        <xdr:cNvPr id="202" name="AutoShape 406"/>
        <xdr:cNvSpPr>
          <a:spLocks/>
        </xdr:cNvSpPr>
      </xdr:nvSpPr>
      <xdr:spPr>
        <a:xfrm>
          <a:off x="2324100" y="3838575"/>
          <a:ext cx="152400" cy="2000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23</xdr:row>
      <xdr:rowOff>28575</xdr:rowOff>
    </xdr:from>
    <xdr:to>
      <xdr:col>0</xdr:col>
      <xdr:colOff>2533650</xdr:colOff>
      <xdr:row>23</xdr:row>
      <xdr:rowOff>114300</xdr:rowOff>
    </xdr:to>
    <xdr:sp>
      <xdr:nvSpPr>
        <xdr:cNvPr id="203" name="AutoShape 407"/>
        <xdr:cNvSpPr>
          <a:spLocks/>
        </xdr:cNvSpPr>
      </xdr:nvSpPr>
      <xdr:spPr>
        <a:xfrm>
          <a:off x="2476500" y="3752850"/>
          <a:ext cx="57150" cy="85725"/>
        </a:xfrm>
        <a:custGeom>
          <a:pathLst>
            <a:path h="9" w="6">
              <a:moveTo>
                <a:pt x="0" y="9"/>
              </a:moveTo>
              <a:lnTo>
                <a:pt x="0" y="4"/>
              </a:lnTo>
              <a:lnTo>
                <a:pt x="6" y="0"/>
              </a:lnTo>
              <a:lnTo>
                <a:pt x="6" y="4"/>
              </a:lnTo>
              <a:lnTo>
                <a:pt x="0" y="9"/>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23</xdr:row>
      <xdr:rowOff>66675</xdr:rowOff>
    </xdr:from>
    <xdr:to>
      <xdr:col>0</xdr:col>
      <xdr:colOff>2476500</xdr:colOff>
      <xdr:row>23</xdr:row>
      <xdr:rowOff>114300</xdr:rowOff>
    </xdr:to>
    <xdr:sp>
      <xdr:nvSpPr>
        <xdr:cNvPr id="204" name="AutoShape 408"/>
        <xdr:cNvSpPr>
          <a:spLocks/>
        </xdr:cNvSpPr>
      </xdr:nvSpPr>
      <xdr:spPr>
        <a:xfrm>
          <a:off x="2324100" y="3790950"/>
          <a:ext cx="152400" cy="4762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23</xdr:row>
      <xdr:rowOff>28575</xdr:rowOff>
    </xdr:from>
    <xdr:to>
      <xdr:col>0</xdr:col>
      <xdr:colOff>2533650</xdr:colOff>
      <xdr:row>23</xdr:row>
      <xdr:rowOff>66675</xdr:rowOff>
    </xdr:to>
    <xdr:sp>
      <xdr:nvSpPr>
        <xdr:cNvPr id="205" name="AutoShape 409"/>
        <xdr:cNvSpPr>
          <a:spLocks/>
        </xdr:cNvSpPr>
      </xdr:nvSpPr>
      <xdr:spPr>
        <a:xfrm>
          <a:off x="2324100" y="3752850"/>
          <a:ext cx="209550" cy="38100"/>
        </a:xfrm>
        <a:custGeom>
          <a:pathLst>
            <a:path h="4" w="22">
              <a:moveTo>
                <a:pt x="16" y="4"/>
              </a:moveTo>
              <a:lnTo>
                <a:pt x="22" y="0"/>
              </a:lnTo>
              <a:lnTo>
                <a:pt x="6" y="0"/>
              </a:lnTo>
              <a:lnTo>
                <a:pt x="0" y="4"/>
              </a:lnTo>
              <a:lnTo>
                <a:pt x="16"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26</xdr:row>
      <xdr:rowOff>142875</xdr:rowOff>
    </xdr:from>
    <xdr:to>
      <xdr:col>0</xdr:col>
      <xdr:colOff>2943225</xdr:colOff>
      <xdr:row>29</xdr:row>
      <xdr:rowOff>85725</xdr:rowOff>
    </xdr:to>
    <xdr:sp>
      <xdr:nvSpPr>
        <xdr:cNvPr id="206" name="AutoShape 410"/>
        <xdr:cNvSpPr>
          <a:spLocks/>
        </xdr:cNvSpPr>
      </xdr:nvSpPr>
      <xdr:spPr>
        <a:xfrm>
          <a:off x="2886075" y="4352925"/>
          <a:ext cx="57150" cy="428625"/>
        </a:xfrm>
        <a:custGeom>
          <a:pathLst>
            <a:path h="45" w="6">
              <a:moveTo>
                <a:pt x="0" y="45"/>
              </a:moveTo>
              <a:lnTo>
                <a:pt x="0" y="4"/>
              </a:lnTo>
              <a:lnTo>
                <a:pt x="6" y="0"/>
              </a:lnTo>
              <a:lnTo>
                <a:pt x="6" y="41"/>
              </a:lnTo>
              <a:lnTo>
                <a:pt x="0" y="45"/>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27</xdr:row>
      <xdr:rowOff>19050</xdr:rowOff>
    </xdr:from>
    <xdr:to>
      <xdr:col>0</xdr:col>
      <xdr:colOff>2886075</xdr:colOff>
      <xdr:row>29</xdr:row>
      <xdr:rowOff>85725</xdr:rowOff>
    </xdr:to>
    <xdr:sp>
      <xdr:nvSpPr>
        <xdr:cNvPr id="207" name="AutoShape 411"/>
        <xdr:cNvSpPr>
          <a:spLocks/>
        </xdr:cNvSpPr>
      </xdr:nvSpPr>
      <xdr:spPr>
        <a:xfrm>
          <a:off x="2724150" y="4391025"/>
          <a:ext cx="161925" cy="3905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25</xdr:row>
      <xdr:rowOff>28575</xdr:rowOff>
    </xdr:from>
    <xdr:to>
      <xdr:col>0</xdr:col>
      <xdr:colOff>2943225</xdr:colOff>
      <xdr:row>27</xdr:row>
      <xdr:rowOff>19050</xdr:rowOff>
    </xdr:to>
    <xdr:sp>
      <xdr:nvSpPr>
        <xdr:cNvPr id="208" name="AutoShape 412"/>
        <xdr:cNvSpPr>
          <a:spLocks/>
        </xdr:cNvSpPr>
      </xdr:nvSpPr>
      <xdr:spPr>
        <a:xfrm>
          <a:off x="2886075" y="4076700"/>
          <a:ext cx="57150" cy="314325"/>
        </a:xfrm>
        <a:custGeom>
          <a:pathLst>
            <a:path h="33" w="6">
              <a:moveTo>
                <a:pt x="0" y="33"/>
              </a:moveTo>
              <a:lnTo>
                <a:pt x="0" y="4"/>
              </a:lnTo>
              <a:lnTo>
                <a:pt x="6" y="0"/>
              </a:lnTo>
              <a:lnTo>
                <a:pt x="6" y="29"/>
              </a:lnTo>
              <a:lnTo>
                <a:pt x="0" y="33"/>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25</xdr:row>
      <xdr:rowOff>66675</xdr:rowOff>
    </xdr:from>
    <xdr:to>
      <xdr:col>0</xdr:col>
      <xdr:colOff>2886075</xdr:colOff>
      <xdr:row>27</xdr:row>
      <xdr:rowOff>19050</xdr:rowOff>
    </xdr:to>
    <xdr:sp>
      <xdr:nvSpPr>
        <xdr:cNvPr id="209" name="AutoShape 413"/>
        <xdr:cNvSpPr>
          <a:spLocks/>
        </xdr:cNvSpPr>
      </xdr:nvSpPr>
      <xdr:spPr>
        <a:xfrm>
          <a:off x="2724150" y="4114800"/>
          <a:ext cx="161925" cy="276225"/>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23</xdr:row>
      <xdr:rowOff>114300</xdr:rowOff>
    </xdr:from>
    <xdr:to>
      <xdr:col>0</xdr:col>
      <xdr:colOff>2943225</xdr:colOff>
      <xdr:row>25</xdr:row>
      <xdr:rowOff>66675</xdr:rowOff>
    </xdr:to>
    <xdr:sp>
      <xdr:nvSpPr>
        <xdr:cNvPr id="210" name="AutoShape 414"/>
        <xdr:cNvSpPr>
          <a:spLocks/>
        </xdr:cNvSpPr>
      </xdr:nvSpPr>
      <xdr:spPr>
        <a:xfrm>
          <a:off x="2886075" y="3838575"/>
          <a:ext cx="57150" cy="276225"/>
        </a:xfrm>
        <a:custGeom>
          <a:pathLst>
            <a:path h="29" w="6">
              <a:moveTo>
                <a:pt x="0" y="29"/>
              </a:moveTo>
              <a:lnTo>
                <a:pt x="0" y="4"/>
              </a:lnTo>
              <a:lnTo>
                <a:pt x="6" y="0"/>
              </a:lnTo>
              <a:lnTo>
                <a:pt x="6" y="25"/>
              </a:lnTo>
              <a:lnTo>
                <a:pt x="0" y="29"/>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23</xdr:row>
      <xdr:rowOff>152400</xdr:rowOff>
    </xdr:from>
    <xdr:to>
      <xdr:col>0</xdr:col>
      <xdr:colOff>2886075</xdr:colOff>
      <xdr:row>25</xdr:row>
      <xdr:rowOff>66675</xdr:rowOff>
    </xdr:to>
    <xdr:sp>
      <xdr:nvSpPr>
        <xdr:cNvPr id="211" name="AutoShape 415"/>
        <xdr:cNvSpPr>
          <a:spLocks/>
        </xdr:cNvSpPr>
      </xdr:nvSpPr>
      <xdr:spPr>
        <a:xfrm>
          <a:off x="2724150" y="3876675"/>
          <a:ext cx="161925" cy="2381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22</xdr:row>
      <xdr:rowOff>47625</xdr:rowOff>
    </xdr:from>
    <xdr:to>
      <xdr:col>0</xdr:col>
      <xdr:colOff>2943225</xdr:colOff>
      <xdr:row>23</xdr:row>
      <xdr:rowOff>152400</xdr:rowOff>
    </xdr:to>
    <xdr:sp>
      <xdr:nvSpPr>
        <xdr:cNvPr id="212" name="AutoShape 416"/>
        <xdr:cNvSpPr>
          <a:spLocks/>
        </xdr:cNvSpPr>
      </xdr:nvSpPr>
      <xdr:spPr>
        <a:xfrm>
          <a:off x="2886075" y="3609975"/>
          <a:ext cx="57150" cy="266700"/>
        </a:xfrm>
        <a:custGeom>
          <a:pathLst>
            <a:path h="28" w="6">
              <a:moveTo>
                <a:pt x="0" y="28"/>
              </a:moveTo>
              <a:lnTo>
                <a:pt x="0" y="4"/>
              </a:lnTo>
              <a:lnTo>
                <a:pt x="6" y="0"/>
              </a:lnTo>
              <a:lnTo>
                <a:pt x="6" y="24"/>
              </a:lnTo>
              <a:lnTo>
                <a:pt x="0" y="28"/>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22</xdr:row>
      <xdr:rowOff>85725</xdr:rowOff>
    </xdr:from>
    <xdr:to>
      <xdr:col>0</xdr:col>
      <xdr:colOff>2886075</xdr:colOff>
      <xdr:row>23</xdr:row>
      <xdr:rowOff>152400</xdr:rowOff>
    </xdr:to>
    <xdr:sp>
      <xdr:nvSpPr>
        <xdr:cNvPr id="213" name="AutoShape 417"/>
        <xdr:cNvSpPr>
          <a:spLocks/>
        </xdr:cNvSpPr>
      </xdr:nvSpPr>
      <xdr:spPr>
        <a:xfrm>
          <a:off x="2724150" y="3648075"/>
          <a:ext cx="161925" cy="2286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21</xdr:row>
      <xdr:rowOff>142875</xdr:rowOff>
    </xdr:from>
    <xdr:to>
      <xdr:col>0</xdr:col>
      <xdr:colOff>2943225</xdr:colOff>
      <xdr:row>22</xdr:row>
      <xdr:rowOff>85725</xdr:rowOff>
    </xdr:to>
    <xdr:sp>
      <xdr:nvSpPr>
        <xdr:cNvPr id="214" name="AutoShape 418"/>
        <xdr:cNvSpPr>
          <a:spLocks/>
        </xdr:cNvSpPr>
      </xdr:nvSpPr>
      <xdr:spPr>
        <a:xfrm>
          <a:off x="2886075" y="3543300"/>
          <a:ext cx="57150" cy="104775"/>
        </a:xfrm>
        <a:custGeom>
          <a:pathLst>
            <a:path h="11" w="6">
              <a:moveTo>
                <a:pt x="0" y="11"/>
              </a:moveTo>
              <a:lnTo>
                <a:pt x="0" y="4"/>
              </a:lnTo>
              <a:lnTo>
                <a:pt x="6" y="0"/>
              </a:lnTo>
              <a:lnTo>
                <a:pt x="6" y="7"/>
              </a:lnTo>
              <a:lnTo>
                <a:pt x="0" y="11"/>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22</xdr:row>
      <xdr:rowOff>19050</xdr:rowOff>
    </xdr:from>
    <xdr:to>
      <xdr:col>0</xdr:col>
      <xdr:colOff>2886075</xdr:colOff>
      <xdr:row>22</xdr:row>
      <xdr:rowOff>85725</xdr:rowOff>
    </xdr:to>
    <xdr:sp>
      <xdr:nvSpPr>
        <xdr:cNvPr id="215" name="AutoShape 419"/>
        <xdr:cNvSpPr>
          <a:spLocks/>
        </xdr:cNvSpPr>
      </xdr:nvSpPr>
      <xdr:spPr>
        <a:xfrm>
          <a:off x="2724150" y="3581400"/>
          <a:ext cx="161925" cy="6667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21</xdr:row>
      <xdr:rowOff>142875</xdr:rowOff>
    </xdr:from>
    <xdr:to>
      <xdr:col>0</xdr:col>
      <xdr:colOff>2943225</xdr:colOff>
      <xdr:row>22</xdr:row>
      <xdr:rowOff>19050</xdr:rowOff>
    </xdr:to>
    <xdr:sp>
      <xdr:nvSpPr>
        <xdr:cNvPr id="216" name="AutoShape 420"/>
        <xdr:cNvSpPr>
          <a:spLocks/>
        </xdr:cNvSpPr>
      </xdr:nvSpPr>
      <xdr:spPr>
        <a:xfrm>
          <a:off x="2724150" y="3543300"/>
          <a:ext cx="219075" cy="38100"/>
        </a:xfrm>
        <a:custGeom>
          <a:pathLst>
            <a:path h="4" w="23">
              <a:moveTo>
                <a:pt x="17" y="4"/>
              </a:moveTo>
              <a:lnTo>
                <a:pt x="23" y="0"/>
              </a:lnTo>
              <a:lnTo>
                <a:pt x="6" y="0"/>
              </a:lnTo>
              <a:lnTo>
                <a:pt x="0" y="4"/>
              </a:lnTo>
              <a:lnTo>
                <a:pt x="17"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26</xdr:row>
      <xdr:rowOff>66675</xdr:rowOff>
    </xdr:from>
    <xdr:to>
      <xdr:col>0</xdr:col>
      <xdr:colOff>3343275</xdr:colOff>
      <xdr:row>29</xdr:row>
      <xdr:rowOff>85725</xdr:rowOff>
    </xdr:to>
    <xdr:sp>
      <xdr:nvSpPr>
        <xdr:cNvPr id="217" name="AutoShape 421"/>
        <xdr:cNvSpPr>
          <a:spLocks/>
        </xdr:cNvSpPr>
      </xdr:nvSpPr>
      <xdr:spPr>
        <a:xfrm>
          <a:off x="3295650" y="4276725"/>
          <a:ext cx="47625" cy="504825"/>
        </a:xfrm>
        <a:custGeom>
          <a:pathLst>
            <a:path h="53" w="5">
              <a:moveTo>
                <a:pt x="0" y="53"/>
              </a:moveTo>
              <a:lnTo>
                <a:pt x="0" y="4"/>
              </a:lnTo>
              <a:lnTo>
                <a:pt x="5" y="0"/>
              </a:lnTo>
              <a:lnTo>
                <a:pt x="5" y="49"/>
              </a:lnTo>
              <a:lnTo>
                <a:pt x="0" y="53"/>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26</xdr:row>
      <xdr:rowOff>104775</xdr:rowOff>
    </xdr:from>
    <xdr:to>
      <xdr:col>0</xdr:col>
      <xdr:colOff>3295650</xdr:colOff>
      <xdr:row>29</xdr:row>
      <xdr:rowOff>85725</xdr:rowOff>
    </xdr:to>
    <xdr:sp>
      <xdr:nvSpPr>
        <xdr:cNvPr id="218" name="AutoShape 422"/>
        <xdr:cNvSpPr>
          <a:spLocks/>
        </xdr:cNvSpPr>
      </xdr:nvSpPr>
      <xdr:spPr>
        <a:xfrm>
          <a:off x="3124200" y="4314825"/>
          <a:ext cx="171450" cy="4667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24</xdr:row>
      <xdr:rowOff>47625</xdr:rowOff>
    </xdr:from>
    <xdr:to>
      <xdr:col>0</xdr:col>
      <xdr:colOff>3343275</xdr:colOff>
      <xdr:row>26</xdr:row>
      <xdr:rowOff>104775</xdr:rowOff>
    </xdr:to>
    <xdr:sp>
      <xdr:nvSpPr>
        <xdr:cNvPr id="219" name="AutoShape 423"/>
        <xdr:cNvSpPr>
          <a:spLocks/>
        </xdr:cNvSpPr>
      </xdr:nvSpPr>
      <xdr:spPr>
        <a:xfrm>
          <a:off x="3295650" y="3933825"/>
          <a:ext cx="47625" cy="381000"/>
        </a:xfrm>
        <a:custGeom>
          <a:pathLst>
            <a:path h="40" w="5">
              <a:moveTo>
                <a:pt x="0" y="40"/>
              </a:moveTo>
              <a:lnTo>
                <a:pt x="0" y="4"/>
              </a:lnTo>
              <a:lnTo>
                <a:pt x="5" y="0"/>
              </a:lnTo>
              <a:lnTo>
                <a:pt x="5" y="36"/>
              </a:lnTo>
              <a:lnTo>
                <a:pt x="0" y="40"/>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24</xdr:row>
      <xdr:rowOff>85725</xdr:rowOff>
    </xdr:from>
    <xdr:to>
      <xdr:col>0</xdr:col>
      <xdr:colOff>3295650</xdr:colOff>
      <xdr:row>26</xdr:row>
      <xdr:rowOff>104775</xdr:rowOff>
    </xdr:to>
    <xdr:sp>
      <xdr:nvSpPr>
        <xdr:cNvPr id="220" name="AutoShape 424"/>
        <xdr:cNvSpPr>
          <a:spLocks/>
        </xdr:cNvSpPr>
      </xdr:nvSpPr>
      <xdr:spPr>
        <a:xfrm>
          <a:off x="3124200" y="3971925"/>
          <a:ext cx="171450" cy="3429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22</xdr:row>
      <xdr:rowOff>95250</xdr:rowOff>
    </xdr:from>
    <xdr:to>
      <xdr:col>0</xdr:col>
      <xdr:colOff>3343275</xdr:colOff>
      <xdr:row>24</xdr:row>
      <xdr:rowOff>85725</xdr:rowOff>
    </xdr:to>
    <xdr:sp>
      <xdr:nvSpPr>
        <xdr:cNvPr id="221" name="AutoShape 425"/>
        <xdr:cNvSpPr>
          <a:spLocks/>
        </xdr:cNvSpPr>
      </xdr:nvSpPr>
      <xdr:spPr>
        <a:xfrm>
          <a:off x="3295650" y="3657600"/>
          <a:ext cx="47625" cy="314325"/>
        </a:xfrm>
        <a:custGeom>
          <a:pathLst>
            <a:path h="33" w="5">
              <a:moveTo>
                <a:pt x="0" y="33"/>
              </a:moveTo>
              <a:lnTo>
                <a:pt x="0" y="4"/>
              </a:lnTo>
              <a:lnTo>
                <a:pt x="5" y="0"/>
              </a:lnTo>
              <a:lnTo>
                <a:pt x="5" y="29"/>
              </a:lnTo>
              <a:lnTo>
                <a:pt x="0" y="33"/>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22</xdr:row>
      <xdr:rowOff>133350</xdr:rowOff>
    </xdr:from>
    <xdr:to>
      <xdr:col>0</xdr:col>
      <xdr:colOff>3295650</xdr:colOff>
      <xdr:row>24</xdr:row>
      <xdr:rowOff>85725</xdr:rowOff>
    </xdr:to>
    <xdr:sp>
      <xdr:nvSpPr>
        <xdr:cNvPr id="222" name="AutoShape 426"/>
        <xdr:cNvSpPr>
          <a:spLocks/>
        </xdr:cNvSpPr>
      </xdr:nvSpPr>
      <xdr:spPr>
        <a:xfrm>
          <a:off x="3124200" y="3695700"/>
          <a:ext cx="171450" cy="2762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21</xdr:row>
      <xdr:rowOff>9525</xdr:rowOff>
    </xdr:from>
    <xdr:to>
      <xdr:col>0</xdr:col>
      <xdr:colOff>3343275</xdr:colOff>
      <xdr:row>22</xdr:row>
      <xdr:rowOff>133350</xdr:rowOff>
    </xdr:to>
    <xdr:sp>
      <xdr:nvSpPr>
        <xdr:cNvPr id="223" name="AutoShape 427"/>
        <xdr:cNvSpPr>
          <a:spLocks/>
        </xdr:cNvSpPr>
      </xdr:nvSpPr>
      <xdr:spPr>
        <a:xfrm>
          <a:off x="3295650" y="3409950"/>
          <a:ext cx="47625" cy="285750"/>
        </a:xfrm>
        <a:custGeom>
          <a:pathLst>
            <a:path h="30" w="5">
              <a:moveTo>
                <a:pt x="0" y="30"/>
              </a:moveTo>
              <a:lnTo>
                <a:pt x="0" y="4"/>
              </a:lnTo>
              <a:lnTo>
                <a:pt x="5" y="0"/>
              </a:lnTo>
              <a:lnTo>
                <a:pt x="5" y="26"/>
              </a:lnTo>
              <a:lnTo>
                <a:pt x="0" y="30"/>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21</xdr:row>
      <xdr:rowOff>47625</xdr:rowOff>
    </xdr:from>
    <xdr:to>
      <xdr:col>0</xdr:col>
      <xdr:colOff>3295650</xdr:colOff>
      <xdr:row>22</xdr:row>
      <xdr:rowOff>133350</xdr:rowOff>
    </xdr:to>
    <xdr:sp>
      <xdr:nvSpPr>
        <xdr:cNvPr id="224" name="AutoShape 428"/>
        <xdr:cNvSpPr>
          <a:spLocks/>
        </xdr:cNvSpPr>
      </xdr:nvSpPr>
      <xdr:spPr>
        <a:xfrm>
          <a:off x="3124200" y="3448050"/>
          <a:ext cx="171450" cy="2476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20</xdr:row>
      <xdr:rowOff>76200</xdr:rowOff>
    </xdr:from>
    <xdr:to>
      <xdr:col>0</xdr:col>
      <xdr:colOff>3343275</xdr:colOff>
      <xdr:row>21</xdr:row>
      <xdr:rowOff>47625</xdr:rowOff>
    </xdr:to>
    <xdr:sp>
      <xdr:nvSpPr>
        <xdr:cNvPr id="225" name="AutoShape 429"/>
        <xdr:cNvSpPr>
          <a:spLocks/>
        </xdr:cNvSpPr>
      </xdr:nvSpPr>
      <xdr:spPr>
        <a:xfrm>
          <a:off x="3295650" y="3314700"/>
          <a:ext cx="47625" cy="133350"/>
        </a:xfrm>
        <a:custGeom>
          <a:pathLst>
            <a:path h="14" w="5">
              <a:moveTo>
                <a:pt x="0" y="14"/>
              </a:moveTo>
              <a:lnTo>
                <a:pt x="0" y="4"/>
              </a:lnTo>
              <a:lnTo>
                <a:pt x="5" y="0"/>
              </a:lnTo>
              <a:lnTo>
                <a:pt x="5" y="10"/>
              </a:lnTo>
              <a:lnTo>
                <a:pt x="0" y="14"/>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20</xdr:row>
      <xdr:rowOff>114300</xdr:rowOff>
    </xdr:from>
    <xdr:to>
      <xdr:col>0</xdr:col>
      <xdr:colOff>3295650</xdr:colOff>
      <xdr:row>21</xdr:row>
      <xdr:rowOff>47625</xdr:rowOff>
    </xdr:to>
    <xdr:sp>
      <xdr:nvSpPr>
        <xdr:cNvPr id="226" name="AutoShape 430"/>
        <xdr:cNvSpPr>
          <a:spLocks/>
        </xdr:cNvSpPr>
      </xdr:nvSpPr>
      <xdr:spPr>
        <a:xfrm>
          <a:off x="3124200" y="3352800"/>
          <a:ext cx="171450" cy="9525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20</xdr:row>
      <xdr:rowOff>76200</xdr:rowOff>
    </xdr:from>
    <xdr:to>
      <xdr:col>0</xdr:col>
      <xdr:colOff>3343275</xdr:colOff>
      <xdr:row>20</xdr:row>
      <xdr:rowOff>114300</xdr:rowOff>
    </xdr:to>
    <xdr:sp>
      <xdr:nvSpPr>
        <xdr:cNvPr id="227" name="AutoShape 431"/>
        <xdr:cNvSpPr>
          <a:spLocks/>
        </xdr:cNvSpPr>
      </xdr:nvSpPr>
      <xdr:spPr>
        <a:xfrm>
          <a:off x="3124200" y="3314700"/>
          <a:ext cx="219075" cy="38100"/>
        </a:xfrm>
        <a:custGeom>
          <a:pathLst>
            <a:path h="4" w="23">
              <a:moveTo>
                <a:pt x="18" y="4"/>
              </a:moveTo>
              <a:lnTo>
                <a:pt x="23" y="0"/>
              </a:lnTo>
              <a:lnTo>
                <a:pt x="6" y="0"/>
              </a:lnTo>
              <a:lnTo>
                <a:pt x="0" y="4"/>
              </a:lnTo>
              <a:lnTo>
                <a:pt x="18"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20</xdr:row>
      <xdr:rowOff>76200</xdr:rowOff>
    </xdr:from>
    <xdr:to>
      <xdr:col>0</xdr:col>
      <xdr:colOff>1362075</xdr:colOff>
      <xdr:row>29</xdr:row>
      <xdr:rowOff>133350</xdr:rowOff>
    </xdr:to>
    <xdr:sp>
      <xdr:nvSpPr>
        <xdr:cNvPr id="228" name="AutoShape 432"/>
        <xdr:cNvSpPr>
          <a:spLocks/>
        </xdr:cNvSpPr>
      </xdr:nvSpPr>
      <xdr:spPr>
        <a:xfrm flipV="1">
          <a:off x="1352550" y="3314700"/>
          <a:ext cx="9525" cy="15144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29</xdr:row>
      <xdr:rowOff>133350</xdr:rowOff>
    </xdr:from>
    <xdr:to>
      <xdr:col>0</xdr:col>
      <xdr:colOff>1352550</xdr:colOff>
      <xdr:row>29</xdr:row>
      <xdr:rowOff>142875</xdr:rowOff>
    </xdr:to>
    <xdr:sp>
      <xdr:nvSpPr>
        <xdr:cNvPr id="229" name="AutoShape 433"/>
        <xdr:cNvSpPr>
          <a:spLocks/>
        </xdr:cNvSpPr>
      </xdr:nvSpPr>
      <xdr:spPr>
        <a:xfrm flipH="1">
          <a:off x="1323975" y="482917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28</xdr:row>
      <xdr:rowOff>28575</xdr:rowOff>
    </xdr:from>
    <xdr:to>
      <xdr:col>0</xdr:col>
      <xdr:colOff>1352550</xdr:colOff>
      <xdr:row>28</xdr:row>
      <xdr:rowOff>38100</xdr:rowOff>
    </xdr:to>
    <xdr:sp>
      <xdr:nvSpPr>
        <xdr:cNvPr id="230" name="AutoShape 434"/>
        <xdr:cNvSpPr>
          <a:spLocks/>
        </xdr:cNvSpPr>
      </xdr:nvSpPr>
      <xdr:spPr>
        <a:xfrm flipH="1">
          <a:off x="1323975" y="456247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26</xdr:row>
      <xdr:rowOff>104775</xdr:rowOff>
    </xdr:from>
    <xdr:to>
      <xdr:col>0</xdr:col>
      <xdr:colOff>1352550</xdr:colOff>
      <xdr:row>26</xdr:row>
      <xdr:rowOff>114300</xdr:rowOff>
    </xdr:to>
    <xdr:sp>
      <xdr:nvSpPr>
        <xdr:cNvPr id="231" name="AutoShape 435"/>
        <xdr:cNvSpPr>
          <a:spLocks/>
        </xdr:cNvSpPr>
      </xdr:nvSpPr>
      <xdr:spPr>
        <a:xfrm flipH="1">
          <a:off x="1323975" y="431482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25</xdr:row>
      <xdr:rowOff>19050</xdr:rowOff>
    </xdr:from>
    <xdr:to>
      <xdr:col>0</xdr:col>
      <xdr:colOff>1352550</xdr:colOff>
      <xdr:row>25</xdr:row>
      <xdr:rowOff>28575</xdr:rowOff>
    </xdr:to>
    <xdr:sp>
      <xdr:nvSpPr>
        <xdr:cNvPr id="232" name="AutoShape 436"/>
        <xdr:cNvSpPr>
          <a:spLocks/>
        </xdr:cNvSpPr>
      </xdr:nvSpPr>
      <xdr:spPr>
        <a:xfrm flipH="1">
          <a:off x="1323975" y="406717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23</xdr:row>
      <xdr:rowOff>85725</xdr:rowOff>
    </xdr:from>
    <xdr:to>
      <xdr:col>0</xdr:col>
      <xdr:colOff>1352550</xdr:colOff>
      <xdr:row>23</xdr:row>
      <xdr:rowOff>95250</xdr:rowOff>
    </xdr:to>
    <xdr:sp>
      <xdr:nvSpPr>
        <xdr:cNvPr id="233" name="AutoShape 437"/>
        <xdr:cNvSpPr>
          <a:spLocks/>
        </xdr:cNvSpPr>
      </xdr:nvSpPr>
      <xdr:spPr>
        <a:xfrm flipH="1">
          <a:off x="1323975" y="3810000"/>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22</xdr:row>
      <xdr:rowOff>0</xdr:rowOff>
    </xdr:from>
    <xdr:to>
      <xdr:col>0</xdr:col>
      <xdr:colOff>1352550</xdr:colOff>
      <xdr:row>22</xdr:row>
      <xdr:rowOff>9525</xdr:rowOff>
    </xdr:to>
    <xdr:sp>
      <xdr:nvSpPr>
        <xdr:cNvPr id="234" name="AutoShape 438"/>
        <xdr:cNvSpPr>
          <a:spLocks/>
        </xdr:cNvSpPr>
      </xdr:nvSpPr>
      <xdr:spPr>
        <a:xfrm flipH="1">
          <a:off x="1323975" y="3562350"/>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20</xdr:row>
      <xdr:rowOff>76200</xdr:rowOff>
    </xdr:from>
    <xdr:to>
      <xdr:col>0</xdr:col>
      <xdr:colOff>1352550</xdr:colOff>
      <xdr:row>20</xdr:row>
      <xdr:rowOff>85725</xdr:rowOff>
    </xdr:to>
    <xdr:sp>
      <xdr:nvSpPr>
        <xdr:cNvPr id="235" name="AutoShape 439"/>
        <xdr:cNvSpPr>
          <a:spLocks/>
        </xdr:cNvSpPr>
      </xdr:nvSpPr>
      <xdr:spPr>
        <a:xfrm flipH="1">
          <a:off x="1323975" y="3314700"/>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1114425</xdr:colOff>
      <xdr:row>29</xdr:row>
      <xdr:rowOff>57150</xdr:rowOff>
    </xdr:from>
    <xdr:ext cx="38100" cy="142875"/>
    <xdr:sp>
      <xdr:nvSpPr>
        <xdr:cNvPr id="236" name="AutoShape 440"/>
        <xdr:cNvSpPr>
          <a:spLocks/>
        </xdr:cNvSpPr>
      </xdr:nvSpPr>
      <xdr:spPr>
        <a:xfrm>
          <a:off x="1114425" y="4752975"/>
          <a:ext cx="38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t>
          </a:r>
        </a:p>
      </xdr:txBody>
    </xdr:sp>
    <xdr:clientData/>
  </xdr:oneCellAnchor>
  <xdr:oneCellAnchor>
    <xdr:from>
      <xdr:col>0</xdr:col>
      <xdr:colOff>800100</xdr:colOff>
      <xdr:row>27</xdr:row>
      <xdr:rowOff>123825</xdr:rowOff>
    </xdr:from>
    <xdr:ext cx="457200" cy="142875"/>
    <xdr:sp>
      <xdr:nvSpPr>
        <xdr:cNvPr id="237" name="AutoShape 441"/>
        <xdr:cNvSpPr>
          <a:spLocks/>
        </xdr:cNvSpPr>
      </xdr:nvSpPr>
      <xdr:spPr>
        <a:xfrm>
          <a:off x="800100" y="4495800"/>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1,000,000</a:t>
          </a:r>
        </a:p>
      </xdr:txBody>
    </xdr:sp>
    <xdr:clientData/>
  </xdr:oneCellAnchor>
  <xdr:oneCellAnchor>
    <xdr:from>
      <xdr:col>0</xdr:col>
      <xdr:colOff>800100</xdr:colOff>
      <xdr:row>26</xdr:row>
      <xdr:rowOff>38100</xdr:rowOff>
    </xdr:from>
    <xdr:ext cx="457200" cy="142875"/>
    <xdr:sp>
      <xdr:nvSpPr>
        <xdr:cNvPr id="238" name="AutoShape 442"/>
        <xdr:cNvSpPr>
          <a:spLocks/>
        </xdr:cNvSpPr>
      </xdr:nvSpPr>
      <xdr:spPr>
        <a:xfrm>
          <a:off x="800100" y="4248150"/>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2,000,000</a:t>
          </a:r>
        </a:p>
      </xdr:txBody>
    </xdr:sp>
    <xdr:clientData/>
  </xdr:oneCellAnchor>
  <xdr:oneCellAnchor>
    <xdr:from>
      <xdr:col>0</xdr:col>
      <xdr:colOff>800100</xdr:colOff>
      <xdr:row>24</xdr:row>
      <xdr:rowOff>104775</xdr:rowOff>
    </xdr:from>
    <xdr:ext cx="457200" cy="142875"/>
    <xdr:sp>
      <xdr:nvSpPr>
        <xdr:cNvPr id="239" name="AutoShape 443"/>
        <xdr:cNvSpPr>
          <a:spLocks/>
        </xdr:cNvSpPr>
      </xdr:nvSpPr>
      <xdr:spPr>
        <a:xfrm>
          <a:off x="800100" y="399097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3,000,000</a:t>
          </a:r>
        </a:p>
      </xdr:txBody>
    </xdr:sp>
    <xdr:clientData/>
  </xdr:oneCellAnchor>
  <xdr:oneCellAnchor>
    <xdr:from>
      <xdr:col>0</xdr:col>
      <xdr:colOff>800100</xdr:colOff>
      <xdr:row>23</xdr:row>
      <xdr:rowOff>19050</xdr:rowOff>
    </xdr:from>
    <xdr:ext cx="457200" cy="142875"/>
    <xdr:sp>
      <xdr:nvSpPr>
        <xdr:cNvPr id="240" name="AutoShape 444"/>
        <xdr:cNvSpPr>
          <a:spLocks/>
        </xdr:cNvSpPr>
      </xdr:nvSpPr>
      <xdr:spPr>
        <a:xfrm>
          <a:off x="800100" y="374332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4,000,000</a:t>
          </a:r>
        </a:p>
      </xdr:txBody>
    </xdr:sp>
    <xdr:clientData/>
  </xdr:oneCellAnchor>
  <xdr:oneCellAnchor>
    <xdr:from>
      <xdr:col>0</xdr:col>
      <xdr:colOff>800100</xdr:colOff>
      <xdr:row>21</xdr:row>
      <xdr:rowOff>95250</xdr:rowOff>
    </xdr:from>
    <xdr:ext cx="457200" cy="142875"/>
    <xdr:sp>
      <xdr:nvSpPr>
        <xdr:cNvPr id="241" name="AutoShape 445"/>
        <xdr:cNvSpPr>
          <a:spLocks/>
        </xdr:cNvSpPr>
      </xdr:nvSpPr>
      <xdr:spPr>
        <a:xfrm>
          <a:off x="800100" y="349567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5,000,000</a:t>
          </a:r>
        </a:p>
      </xdr:txBody>
    </xdr:sp>
    <xdr:clientData/>
  </xdr:oneCellAnchor>
  <xdr:oneCellAnchor>
    <xdr:from>
      <xdr:col>0</xdr:col>
      <xdr:colOff>800100</xdr:colOff>
      <xdr:row>20</xdr:row>
      <xdr:rowOff>9525</xdr:rowOff>
    </xdr:from>
    <xdr:ext cx="457200" cy="142875"/>
    <xdr:sp>
      <xdr:nvSpPr>
        <xdr:cNvPr id="242" name="AutoShape 446"/>
        <xdr:cNvSpPr>
          <a:spLocks/>
        </xdr:cNvSpPr>
      </xdr:nvSpPr>
      <xdr:spPr>
        <a:xfrm>
          <a:off x="800100" y="324802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6,000,000</a:t>
          </a:r>
        </a:p>
      </xdr:txBody>
    </xdr:sp>
    <xdr:clientData/>
  </xdr:oneCellAnchor>
  <xdr:twoCellAnchor>
    <xdr:from>
      <xdr:col>0</xdr:col>
      <xdr:colOff>1352550</xdr:colOff>
      <xdr:row>29</xdr:row>
      <xdr:rowOff>133350</xdr:rowOff>
    </xdr:from>
    <xdr:to>
      <xdr:col>0</xdr:col>
      <xdr:colOff>3371850</xdr:colOff>
      <xdr:row>29</xdr:row>
      <xdr:rowOff>142875</xdr:rowOff>
    </xdr:to>
    <xdr:sp>
      <xdr:nvSpPr>
        <xdr:cNvPr id="243" name="AutoShape 447"/>
        <xdr:cNvSpPr>
          <a:spLocks/>
        </xdr:cNvSpPr>
      </xdr:nvSpPr>
      <xdr:spPr>
        <a:xfrm>
          <a:off x="1352550" y="4829175"/>
          <a:ext cx="20193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133350</xdr:rowOff>
    </xdr:from>
    <xdr:to>
      <xdr:col>0</xdr:col>
      <xdr:colOff>1362075</xdr:colOff>
      <xdr:row>30</xdr:row>
      <xdr:rowOff>0</xdr:rowOff>
    </xdr:to>
    <xdr:sp>
      <xdr:nvSpPr>
        <xdr:cNvPr id="244" name="AutoShape 448"/>
        <xdr:cNvSpPr>
          <a:spLocks/>
        </xdr:cNvSpPr>
      </xdr:nvSpPr>
      <xdr:spPr>
        <a:xfrm>
          <a:off x="1352550"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1752600</xdr:colOff>
      <xdr:row>29</xdr:row>
      <xdr:rowOff>133350</xdr:rowOff>
    </xdr:from>
    <xdr:to>
      <xdr:col>0</xdr:col>
      <xdr:colOff>1762125</xdr:colOff>
      <xdr:row>30</xdr:row>
      <xdr:rowOff>0</xdr:rowOff>
    </xdr:to>
    <xdr:sp>
      <xdr:nvSpPr>
        <xdr:cNvPr id="245" name="AutoShape 449"/>
        <xdr:cNvSpPr>
          <a:spLocks/>
        </xdr:cNvSpPr>
      </xdr:nvSpPr>
      <xdr:spPr>
        <a:xfrm>
          <a:off x="1752600"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2162175</xdr:colOff>
      <xdr:row>29</xdr:row>
      <xdr:rowOff>133350</xdr:rowOff>
    </xdr:from>
    <xdr:to>
      <xdr:col>0</xdr:col>
      <xdr:colOff>2171700</xdr:colOff>
      <xdr:row>30</xdr:row>
      <xdr:rowOff>0</xdr:rowOff>
    </xdr:to>
    <xdr:sp>
      <xdr:nvSpPr>
        <xdr:cNvPr id="246" name="AutoShape 450"/>
        <xdr:cNvSpPr>
          <a:spLocks/>
        </xdr:cNvSpPr>
      </xdr:nvSpPr>
      <xdr:spPr>
        <a:xfrm>
          <a:off x="2162175"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2562225</xdr:colOff>
      <xdr:row>29</xdr:row>
      <xdr:rowOff>133350</xdr:rowOff>
    </xdr:from>
    <xdr:to>
      <xdr:col>0</xdr:col>
      <xdr:colOff>2571750</xdr:colOff>
      <xdr:row>30</xdr:row>
      <xdr:rowOff>0</xdr:rowOff>
    </xdr:to>
    <xdr:sp>
      <xdr:nvSpPr>
        <xdr:cNvPr id="247" name="AutoShape 451"/>
        <xdr:cNvSpPr>
          <a:spLocks/>
        </xdr:cNvSpPr>
      </xdr:nvSpPr>
      <xdr:spPr>
        <a:xfrm>
          <a:off x="2562225"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2962275</xdr:colOff>
      <xdr:row>29</xdr:row>
      <xdr:rowOff>133350</xdr:rowOff>
    </xdr:from>
    <xdr:to>
      <xdr:col>0</xdr:col>
      <xdr:colOff>2971800</xdr:colOff>
      <xdr:row>30</xdr:row>
      <xdr:rowOff>0</xdr:rowOff>
    </xdr:to>
    <xdr:sp>
      <xdr:nvSpPr>
        <xdr:cNvPr id="248" name="AutoShape 452"/>
        <xdr:cNvSpPr>
          <a:spLocks/>
        </xdr:cNvSpPr>
      </xdr:nvSpPr>
      <xdr:spPr>
        <a:xfrm>
          <a:off x="2962275"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3371850</xdr:colOff>
      <xdr:row>29</xdr:row>
      <xdr:rowOff>133350</xdr:rowOff>
    </xdr:from>
    <xdr:to>
      <xdr:col>0</xdr:col>
      <xdr:colOff>3381375</xdr:colOff>
      <xdr:row>30</xdr:row>
      <xdr:rowOff>0</xdr:rowOff>
    </xdr:to>
    <xdr:sp>
      <xdr:nvSpPr>
        <xdr:cNvPr id="249" name="AutoShape 453"/>
        <xdr:cNvSpPr>
          <a:spLocks/>
        </xdr:cNvSpPr>
      </xdr:nvSpPr>
      <xdr:spPr>
        <a:xfrm>
          <a:off x="3371850"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1533525</xdr:colOff>
      <xdr:row>30</xdr:row>
      <xdr:rowOff>28575</xdr:rowOff>
    </xdr:from>
    <xdr:ext cx="57150" cy="142875"/>
    <xdr:sp>
      <xdr:nvSpPr>
        <xdr:cNvPr id="250" name="AutoShape 454"/>
        <xdr:cNvSpPr>
          <a:spLocks/>
        </xdr:cNvSpPr>
      </xdr:nvSpPr>
      <xdr:spPr>
        <a:xfrm>
          <a:off x="1533525"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a:t>
          </a:r>
        </a:p>
      </xdr:txBody>
    </xdr:sp>
    <xdr:clientData/>
  </xdr:oneCellAnchor>
  <xdr:oneCellAnchor>
    <xdr:from>
      <xdr:col>0</xdr:col>
      <xdr:colOff>1924050</xdr:colOff>
      <xdr:row>30</xdr:row>
      <xdr:rowOff>28575</xdr:rowOff>
    </xdr:from>
    <xdr:ext cx="57150" cy="142875"/>
    <xdr:sp>
      <xdr:nvSpPr>
        <xdr:cNvPr id="251" name="AutoShape 455"/>
        <xdr:cNvSpPr>
          <a:spLocks/>
        </xdr:cNvSpPr>
      </xdr:nvSpPr>
      <xdr:spPr>
        <a:xfrm>
          <a:off x="1924050"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2</a:t>
          </a:r>
        </a:p>
      </xdr:txBody>
    </xdr:sp>
    <xdr:clientData/>
  </xdr:oneCellAnchor>
  <xdr:oneCellAnchor>
    <xdr:from>
      <xdr:col>0</xdr:col>
      <xdr:colOff>2333625</xdr:colOff>
      <xdr:row>30</xdr:row>
      <xdr:rowOff>28575</xdr:rowOff>
    </xdr:from>
    <xdr:ext cx="57150" cy="142875"/>
    <xdr:sp>
      <xdr:nvSpPr>
        <xdr:cNvPr id="252" name="AutoShape 456"/>
        <xdr:cNvSpPr>
          <a:spLocks/>
        </xdr:cNvSpPr>
      </xdr:nvSpPr>
      <xdr:spPr>
        <a:xfrm>
          <a:off x="2333625"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3</a:t>
          </a:r>
        </a:p>
      </xdr:txBody>
    </xdr:sp>
    <xdr:clientData/>
  </xdr:oneCellAnchor>
  <xdr:oneCellAnchor>
    <xdr:from>
      <xdr:col>0</xdr:col>
      <xdr:colOff>2743200</xdr:colOff>
      <xdr:row>30</xdr:row>
      <xdr:rowOff>28575</xdr:rowOff>
    </xdr:from>
    <xdr:ext cx="57150" cy="142875"/>
    <xdr:sp>
      <xdr:nvSpPr>
        <xdr:cNvPr id="253" name="AutoShape 457"/>
        <xdr:cNvSpPr>
          <a:spLocks/>
        </xdr:cNvSpPr>
      </xdr:nvSpPr>
      <xdr:spPr>
        <a:xfrm>
          <a:off x="2743200"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4</a:t>
          </a:r>
        </a:p>
      </xdr:txBody>
    </xdr:sp>
    <xdr:clientData/>
  </xdr:oneCellAnchor>
  <xdr:oneCellAnchor>
    <xdr:from>
      <xdr:col>0</xdr:col>
      <xdr:colOff>3133725</xdr:colOff>
      <xdr:row>30</xdr:row>
      <xdr:rowOff>28575</xdr:rowOff>
    </xdr:from>
    <xdr:ext cx="57150" cy="142875"/>
    <xdr:sp>
      <xdr:nvSpPr>
        <xdr:cNvPr id="254" name="AutoShape 458"/>
        <xdr:cNvSpPr>
          <a:spLocks/>
        </xdr:cNvSpPr>
      </xdr:nvSpPr>
      <xdr:spPr>
        <a:xfrm>
          <a:off x="3133725"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5</a:t>
          </a:r>
        </a:p>
      </xdr:txBody>
    </xdr:sp>
    <xdr:clientData/>
  </xdr:oneCellAnchor>
  <xdr:oneCellAnchor>
    <xdr:from>
      <xdr:col>0</xdr:col>
      <xdr:colOff>2114550</xdr:colOff>
      <xdr:row>31</xdr:row>
      <xdr:rowOff>66675</xdr:rowOff>
    </xdr:from>
    <xdr:ext cx="419100" cy="142875"/>
    <xdr:sp>
      <xdr:nvSpPr>
        <xdr:cNvPr id="255" name="AutoShape 459"/>
        <xdr:cNvSpPr>
          <a:spLocks/>
        </xdr:cNvSpPr>
      </xdr:nvSpPr>
      <xdr:spPr>
        <a:xfrm>
          <a:off x="2114550" y="5086350"/>
          <a:ext cx="419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Iterations</a:t>
          </a:r>
        </a:p>
      </xdr:txBody>
    </xdr:sp>
    <xdr:clientData/>
  </xdr:oneCellAnchor>
  <xdr:oneCellAnchor>
    <xdr:from>
      <xdr:col>0</xdr:col>
      <xdr:colOff>1714500</xdr:colOff>
      <xdr:row>17</xdr:row>
      <xdr:rowOff>95250</xdr:rowOff>
    </xdr:from>
    <xdr:ext cx="1695450" cy="180975"/>
    <xdr:sp>
      <xdr:nvSpPr>
        <xdr:cNvPr id="256" name="AutoShape 460"/>
        <xdr:cNvSpPr>
          <a:spLocks/>
        </xdr:cNvSpPr>
      </xdr:nvSpPr>
      <xdr:spPr>
        <a:xfrm>
          <a:off x="1714500" y="2847975"/>
          <a:ext cx="169545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Value of Natural Resources</a:t>
          </a:r>
        </a:p>
      </xdr:txBody>
    </xdr:sp>
    <xdr:clientData/>
  </xdr:oneCellAnchor>
  <xdr:twoCellAnchor>
    <xdr:from>
      <xdr:col>0</xdr:col>
      <xdr:colOff>3629025</xdr:colOff>
      <xdr:row>23</xdr:row>
      <xdr:rowOff>57150</xdr:rowOff>
    </xdr:from>
    <xdr:to>
      <xdr:col>0</xdr:col>
      <xdr:colOff>4591050</xdr:colOff>
      <xdr:row>29</xdr:row>
      <xdr:rowOff>0</xdr:rowOff>
    </xdr:to>
    <xdr:sp>
      <xdr:nvSpPr>
        <xdr:cNvPr id="257" name="AutoShape 461"/>
        <xdr:cNvSpPr>
          <a:spLocks/>
        </xdr:cNvSpPr>
      </xdr:nvSpPr>
      <xdr:spPr>
        <a:xfrm>
          <a:off x="3629025" y="3781425"/>
          <a:ext cx="962025" cy="914400"/>
        </a:xfrm>
        <a:prstGeom prst="rect">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3667125</xdr:colOff>
      <xdr:row>23</xdr:row>
      <xdr:rowOff>123825</xdr:rowOff>
    </xdr:from>
    <xdr:to>
      <xdr:col>0</xdr:col>
      <xdr:colOff>3724275</xdr:colOff>
      <xdr:row>24</xdr:row>
      <xdr:rowOff>19050</xdr:rowOff>
    </xdr:to>
    <xdr:sp>
      <xdr:nvSpPr>
        <xdr:cNvPr id="258" name="AutoShape 462"/>
        <xdr:cNvSpPr>
          <a:spLocks/>
        </xdr:cNvSpPr>
      </xdr:nvSpPr>
      <xdr:spPr>
        <a:xfrm>
          <a:off x="3667125" y="3848100"/>
          <a:ext cx="57150" cy="5715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23</xdr:row>
      <xdr:rowOff>85725</xdr:rowOff>
    </xdr:from>
    <xdr:ext cx="781050" cy="142875"/>
    <xdr:sp>
      <xdr:nvSpPr>
        <xdr:cNvPr id="259" name="AutoShape 463"/>
        <xdr:cNvSpPr>
          <a:spLocks/>
        </xdr:cNvSpPr>
      </xdr:nvSpPr>
      <xdr:spPr>
        <a:xfrm>
          <a:off x="3762375" y="3810000"/>
          <a:ext cx="7810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Managed forests</a:t>
          </a:r>
        </a:p>
      </xdr:txBody>
    </xdr:sp>
    <xdr:clientData/>
  </xdr:oneCellAnchor>
  <xdr:twoCellAnchor>
    <xdr:from>
      <xdr:col>0</xdr:col>
      <xdr:colOff>3667125</xdr:colOff>
      <xdr:row>24</xdr:row>
      <xdr:rowOff>152400</xdr:rowOff>
    </xdr:from>
    <xdr:to>
      <xdr:col>0</xdr:col>
      <xdr:colOff>3724275</xdr:colOff>
      <xdr:row>25</xdr:row>
      <xdr:rowOff>47625</xdr:rowOff>
    </xdr:to>
    <xdr:sp>
      <xdr:nvSpPr>
        <xdr:cNvPr id="260" name="AutoShape 464"/>
        <xdr:cNvSpPr>
          <a:spLocks/>
        </xdr:cNvSpPr>
      </xdr:nvSpPr>
      <xdr:spPr>
        <a:xfrm>
          <a:off x="3667125" y="4038600"/>
          <a:ext cx="57150" cy="571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24</xdr:row>
      <xdr:rowOff>104775</xdr:rowOff>
    </xdr:from>
    <xdr:ext cx="438150" cy="142875"/>
    <xdr:sp>
      <xdr:nvSpPr>
        <xdr:cNvPr id="261" name="AutoShape 465"/>
        <xdr:cNvSpPr>
          <a:spLocks/>
        </xdr:cNvSpPr>
      </xdr:nvSpPr>
      <xdr:spPr>
        <a:xfrm>
          <a:off x="3762375" y="3990975"/>
          <a:ext cx="438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Livestock</a:t>
          </a:r>
        </a:p>
      </xdr:txBody>
    </xdr:sp>
    <xdr:clientData/>
  </xdr:oneCellAnchor>
  <xdr:twoCellAnchor>
    <xdr:from>
      <xdr:col>0</xdr:col>
      <xdr:colOff>3667125</xdr:colOff>
      <xdr:row>26</xdr:row>
      <xdr:rowOff>9525</xdr:rowOff>
    </xdr:from>
    <xdr:to>
      <xdr:col>0</xdr:col>
      <xdr:colOff>3724275</xdr:colOff>
      <xdr:row>26</xdr:row>
      <xdr:rowOff>66675</xdr:rowOff>
    </xdr:to>
    <xdr:sp>
      <xdr:nvSpPr>
        <xdr:cNvPr id="262" name="AutoShape 466"/>
        <xdr:cNvSpPr>
          <a:spLocks/>
        </xdr:cNvSpPr>
      </xdr:nvSpPr>
      <xdr:spPr>
        <a:xfrm>
          <a:off x="3667125" y="4219575"/>
          <a:ext cx="57150" cy="571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25</xdr:row>
      <xdr:rowOff>133350</xdr:rowOff>
    </xdr:from>
    <xdr:ext cx="590550" cy="142875"/>
    <xdr:sp>
      <xdr:nvSpPr>
        <xdr:cNvPr id="263" name="AutoShape 467"/>
        <xdr:cNvSpPr>
          <a:spLocks/>
        </xdr:cNvSpPr>
      </xdr:nvSpPr>
      <xdr:spPr>
        <a:xfrm>
          <a:off x="3762375" y="4181475"/>
          <a:ext cx="5905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Export crops</a:t>
          </a:r>
        </a:p>
      </xdr:txBody>
    </xdr:sp>
    <xdr:clientData/>
  </xdr:oneCellAnchor>
  <xdr:twoCellAnchor>
    <xdr:from>
      <xdr:col>0</xdr:col>
      <xdr:colOff>3667125</xdr:colOff>
      <xdr:row>27</xdr:row>
      <xdr:rowOff>28575</xdr:rowOff>
    </xdr:from>
    <xdr:to>
      <xdr:col>0</xdr:col>
      <xdr:colOff>3724275</xdr:colOff>
      <xdr:row>27</xdr:row>
      <xdr:rowOff>85725</xdr:rowOff>
    </xdr:to>
    <xdr:sp>
      <xdr:nvSpPr>
        <xdr:cNvPr id="264" name="AutoShape 468"/>
        <xdr:cNvSpPr>
          <a:spLocks/>
        </xdr:cNvSpPr>
      </xdr:nvSpPr>
      <xdr:spPr>
        <a:xfrm>
          <a:off x="3667125" y="4400550"/>
          <a:ext cx="57150" cy="571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26</xdr:row>
      <xdr:rowOff>152400</xdr:rowOff>
    </xdr:from>
    <xdr:ext cx="685800" cy="142875"/>
    <xdr:sp>
      <xdr:nvSpPr>
        <xdr:cNvPr id="265" name="AutoShape 469"/>
        <xdr:cNvSpPr>
          <a:spLocks/>
        </xdr:cNvSpPr>
      </xdr:nvSpPr>
      <xdr:spPr>
        <a:xfrm>
          <a:off x="3762375" y="4362450"/>
          <a:ext cx="6858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Natural forests</a:t>
          </a:r>
        </a:p>
      </xdr:txBody>
    </xdr:sp>
    <xdr:clientData/>
  </xdr:oneCellAnchor>
  <xdr:twoCellAnchor>
    <xdr:from>
      <xdr:col>0</xdr:col>
      <xdr:colOff>3667125</xdr:colOff>
      <xdr:row>28</xdr:row>
      <xdr:rowOff>47625</xdr:rowOff>
    </xdr:from>
    <xdr:to>
      <xdr:col>0</xdr:col>
      <xdr:colOff>3724275</xdr:colOff>
      <xdr:row>28</xdr:row>
      <xdr:rowOff>104775</xdr:rowOff>
    </xdr:to>
    <xdr:sp>
      <xdr:nvSpPr>
        <xdr:cNvPr id="266" name="AutoShape 470"/>
        <xdr:cNvSpPr>
          <a:spLocks/>
        </xdr:cNvSpPr>
      </xdr:nvSpPr>
      <xdr:spPr>
        <a:xfrm>
          <a:off x="3667125" y="4581525"/>
          <a:ext cx="57150" cy="5715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28</xdr:row>
      <xdr:rowOff>9525</xdr:rowOff>
    </xdr:from>
    <xdr:ext cx="742950" cy="142875"/>
    <xdr:sp>
      <xdr:nvSpPr>
        <xdr:cNvPr id="267" name="AutoShape 471"/>
        <xdr:cNvSpPr>
          <a:spLocks/>
        </xdr:cNvSpPr>
      </xdr:nvSpPr>
      <xdr:spPr>
        <a:xfrm>
          <a:off x="3762375" y="4543425"/>
          <a:ext cx="7429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Food production</a:t>
          </a:r>
        </a:p>
      </xdr:txBody>
    </xdr:sp>
    <xdr:clientData/>
  </xdr:oneCellAnchor>
  <xdr:twoCellAnchor>
    <xdr:from>
      <xdr:col>0</xdr:col>
      <xdr:colOff>628650</xdr:colOff>
      <xdr:row>17</xdr:row>
      <xdr:rowOff>9525</xdr:rowOff>
    </xdr:from>
    <xdr:to>
      <xdr:col>0</xdr:col>
      <xdr:colOff>4629150</xdr:colOff>
      <xdr:row>33</xdr:row>
      <xdr:rowOff>38100</xdr:rowOff>
    </xdr:to>
    <xdr:sp>
      <xdr:nvSpPr>
        <xdr:cNvPr id="268" name="AutoShape 472"/>
        <xdr:cNvSpPr>
          <a:spLocks/>
        </xdr:cNvSpPr>
      </xdr:nvSpPr>
      <xdr:spPr>
        <a:xfrm>
          <a:off x="628650" y="2762250"/>
          <a:ext cx="4000500" cy="2619375"/>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419100</xdr:colOff>
      <xdr:row>9</xdr:row>
      <xdr:rowOff>9525</xdr:rowOff>
    </xdr:from>
    <xdr:to>
      <xdr:col>2</xdr:col>
      <xdr:colOff>257175</xdr:colOff>
      <xdr:row>30</xdr:row>
      <xdr:rowOff>28575</xdr:rowOff>
    </xdr:to>
    <xdr:grpSp>
      <xdr:nvGrpSpPr>
        <xdr:cNvPr id="269" name="Group 484"/>
        <xdr:cNvGrpSpPr>
          <a:grpSpLocks/>
        </xdr:cNvGrpSpPr>
      </xdr:nvGrpSpPr>
      <xdr:grpSpPr>
        <a:xfrm>
          <a:off x="5095875" y="1466850"/>
          <a:ext cx="4476750" cy="3419475"/>
          <a:chOff x="535" y="154"/>
          <a:chExt cx="470" cy="359"/>
        </a:xfrm>
        <a:solidFill>
          <a:srgbClr val="FFFFFF"/>
        </a:solidFill>
      </xdr:grpSpPr>
      <xdr:sp>
        <xdr:nvSpPr>
          <xdr:cNvPr id="270" name="AutoShape 473"/>
          <xdr:cNvSpPr>
            <a:spLocks/>
          </xdr:cNvSpPr>
        </xdr:nvSpPr>
        <xdr:spPr>
          <a:xfrm>
            <a:off x="535" y="154"/>
            <a:ext cx="470" cy="35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1" name="AutoShape 474"/>
          <xdr:cNvSpPr>
            <a:spLocks/>
          </xdr:cNvSpPr>
        </xdr:nvSpPr>
        <xdr:spPr>
          <a:xfrm>
            <a:off x="535" y="154"/>
            <a:ext cx="470" cy="14"/>
          </a:xfrm>
          <a:custGeom>
            <a:pathLst>
              <a:path h="14" w="470">
                <a:moveTo>
                  <a:pt x="0" y="0"/>
                </a:moveTo>
                <a:lnTo>
                  <a:pt x="13" y="14"/>
                </a:lnTo>
                <a:lnTo>
                  <a:pt x="457" y="14"/>
                </a:lnTo>
                <a:lnTo>
                  <a:pt x="470" y="0"/>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2" name="AutoShape 475"/>
          <xdr:cNvSpPr>
            <a:spLocks/>
          </xdr:cNvSpPr>
        </xdr:nvSpPr>
        <xdr:spPr>
          <a:xfrm>
            <a:off x="535" y="154"/>
            <a:ext cx="13" cy="359"/>
          </a:xfrm>
          <a:custGeom>
            <a:pathLst>
              <a:path h="359" w="13">
                <a:moveTo>
                  <a:pt x="0" y="0"/>
                </a:moveTo>
                <a:lnTo>
                  <a:pt x="0" y="359"/>
                </a:lnTo>
                <a:lnTo>
                  <a:pt x="13" y="345"/>
                </a:lnTo>
                <a:lnTo>
                  <a:pt x="13" y="14"/>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3" name="AutoShape 476"/>
          <xdr:cNvSpPr>
            <a:spLocks/>
          </xdr:cNvSpPr>
        </xdr:nvSpPr>
        <xdr:spPr>
          <a:xfrm>
            <a:off x="535" y="499"/>
            <a:ext cx="470" cy="14"/>
          </a:xfrm>
          <a:custGeom>
            <a:pathLst>
              <a:path h="14" w="470">
                <a:moveTo>
                  <a:pt x="0" y="14"/>
                </a:moveTo>
                <a:lnTo>
                  <a:pt x="470" y="14"/>
                </a:lnTo>
                <a:lnTo>
                  <a:pt x="457" y="0"/>
                </a:lnTo>
                <a:lnTo>
                  <a:pt x="13" y="0"/>
                </a:lnTo>
                <a:lnTo>
                  <a:pt x="0" y="14"/>
                </a:lnTo>
                <a:close/>
              </a:path>
            </a:pathLst>
          </a:custGeom>
          <a:solidFill>
            <a:srgbClr val="CDCDC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4" name="AutoShape 477"/>
          <xdr:cNvSpPr>
            <a:spLocks/>
          </xdr:cNvSpPr>
        </xdr:nvSpPr>
        <xdr:spPr>
          <a:xfrm>
            <a:off x="992" y="154"/>
            <a:ext cx="13" cy="359"/>
          </a:xfrm>
          <a:custGeom>
            <a:pathLst>
              <a:path h="359" w="13">
                <a:moveTo>
                  <a:pt x="13" y="359"/>
                </a:moveTo>
                <a:lnTo>
                  <a:pt x="13" y="0"/>
                </a:lnTo>
                <a:lnTo>
                  <a:pt x="0" y="14"/>
                </a:lnTo>
                <a:lnTo>
                  <a:pt x="0" y="345"/>
                </a:lnTo>
                <a:lnTo>
                  <a:pt x="13" y="359"/>
                </a:lnTo>
                <a:close/>
              </a:path>
            </a:pathLst>
          </a:custGeom>
          <a:solidFill>
            <a:srgbClr val="9999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5" name="AutoShape 478"/>
          <xdr:cNvSpPr>
            <a:spLocks/>
          </xdr:cNvSpPr>
        </xdr:nvSpPr>
        <xdr:spPr>
          <a:xfrm>
            <a:off x="535" y="154"/>
            <a:ext cx="470" cy="359"/>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6" name="AutoShape 479"/>
          <xdr:cNvSpPr>
            <a:spLocks/>
          </xdr:cNvSpPr>
        </xdr:nvSpPr>
        <xdr:spPr>
          <a:xfrm>
            <a:off x="548" y="168"/>
            <a:ext cx="444" cy="33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7" name="AutoShape 480"/>
          <xdr:cNvSpPr>
            <a:spLocks/>
          </xdr:cNvSpPr>
        </xdr:nvSpPr>
        <xdr:spPr>
          <a:xfrm>
            <a:off x="535" y="154"/>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8" name="AutoShape 481"/>
          <xdr:cNvSpPr>
            <a:spLocks/>
          </xdr:cNvSpPr>
        </xdr:nvSpPr>
        <xdr:spPr>
          <a:xfrm flipV="1">
            <a:off x="535" y="499"/>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9" name="AutoShape 482"/>
          <xdr:cNvSpPr>
            <a:spLocks/>
          </xdr:cNvSpPr>
        </xdr:nvSpPr>
        <xdr:spPr>
          <a:xfrm flipH="1" flipV="1">
            <a:off x="992" y="499"/>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0" name="AutoShape 483"/>
          <xdr:cNvSpPr>
            <a:spLocks/>
          </xdr:cNvSpPr>
        </xdr:nvSpPr>
        <xdr:spPr>
          <a:xfrm flipH="1">
            <a:off x="992" y="154"/>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66675</xdr:colOff>
      <xdr:row>10</xdr:row>
      <xdr:rowOff>66675</xdr:rowOff>
    </xdr:from>
    <xdr:to>
      <xdr:col>2</xdr:col>
      <xdr:colOff>95250</xdr:colOff>
      <xdr:row>29</xdr:row>
      <xdr:rowOff>28575</xdr:rowOff>
    </xdr:to>
    <xdr:sp>
      <xdr:nvSpPr>
        <xdr:cNvPr id="281" name="AutoShape 485"/>
        <xdr:cNvSpPr>
          <a:spLocks/>
        </xdr:cNvSpPr>
      </xdr:nvSpPr>
      <xdr:spPr>
        <a:xfrm>
          <a:off x="9382125" y="1685925"/>
          <a:ext cx="28575" cy="30384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619125</xdr:colOff>
      <xdr:row>29</xdr:row>
      <xdr:rowOff>0</xdr:rowOff>
    </xdr:from>
    <xdr:to>
      <xdr:col>2</xdr:col>
      <xdr:colOff>95250</xdr:colOff>
      <xdr:row>29</xdr:row>
      <xdr:rowOff>28575</xdr:rowOff>
    </xdr:to>
    <xdr:sp>
      <xdr:nvSpPr>
        <xdr:cNvPr id="282" name="AutoShape 486"/>
        <xdr:cNvSpPr>
          <a:spLocks/>
        </xdr:cNvSpPr>
      </xdr:nvSpPr>
      <xdr:spPr>
        <a:xfrm>
          <a:off x="5295900" y="4695825"/>
          <a:ext cx="4114800"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600075</xdr:colOff>
      <xdr:row>10</xdr:row>
      <xdr:rowOff>47625</xdr:rowOff>
    </xdr:from>
    <xdr:to>
      <xdr:col>2</xdr:col>
      <xdr:colOff>66675</xdr:colOff>
      <xdr:row>29</xdr:row>
      <xdr:rowOff>0</xdr:rowOff>
    </xdr:to>
    <xdr:sp>
      <xdr:nvSpPr>
        <xdr:cNvPr id="283" name="AutoShape 487"/>
        <xdr:cNvSpPr>
          <a:spLocks/>
        </xdr:cNvSpPr>
      </xdr:nvSpPr>
      <xdr:spPr>
        <a:xfrm>
          <a:off x="5276850" y="1666875"/>
          <a:ext cx="4105275" cy="3028950"/>
        </a:xfrm>
        <a:prstGeom prst="rect">
          <a:avLst/>
        </a:prstGeom>
        <a:solidFill>
          <a:srgbClr val="FFFF99"/>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24</xdr:row>
      <xdr:rowOff>104775</xdr:rowOff>
    </xdr:from>
    <xdr:to>
      <xdr:col>1</xdr:col>
      <xdr:colOff>3352800</xdr:colOff>
      <xdr:row>25</xdr:row>
      <xdr:rowOff>66675</xdr:rowOff>
    </xdr:to>
    <xdr:sp>
      <xdr:nvSpPr>
        <xdr:cNvPr id="284" name="AutoShape 488"/>
        <xdr:cNvSpPr>
          <a:spLocks/>
        </xdr:cNvSpPr>
      </xdr:nvSpPr>
      <xdr:spPr>
        <a:xfrm>
          <a:off x="5667375" y="3990975"/>
          <a:ext cx="2362200" cy="123825"/>
        </a:xfrm>
        <a:custGeom>
          <a:pathLst>
            <a:path h="13" w="248">
              <a:moveTo>
                <a:pt x="0" y="13"/>
              </a:moveTo>
              <a:lnTo>
                <a:pt x="16" y="0"/>
              </a:lnTo>
              <a:lnTo>
                <a:pt x="248" y="0"/>
              </a:lnTo>
              <a:lnTo>
                <a:pt x="231" y="13"/>
              </a:lnTo>
              <a:lnTo>
                <a:pt x="0" y="13"/>
              </a:lnTo>
              <a:close/>
            </a:path>
          </a:pathLst>
        </a:cu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13</xdr:row>
      <xdr:rowOff>19050</xdr:rowOff>
    </xdr:from>
    <xdr:to>
      <xdr:col>1</xdr:col>
      <xdr:colOff>1143000</xdr:colOff>
      <xdr:row>25</xdr:row>
      <xdr:rowOff>66675</xdr:rowOff>
    </xdr:to>
    <xdr:sp>
      <xdr:nvSpPr>
        <xdr:cNvPr id="285" name="AutoShape 489"/>
        <xdr:cNvSpPr>
          <a:spLocks/>
        </xdr:cNvSpPr>
      </xdr:nvSpPr>
      <xdr:spPr>
        <a:xfrm>
          <a:off x="5667375" y="2124075"/>
          <a:ext cx="152400" cy="1990725"/>
        </a:xfrm>
        <a:custGeom>
          <a:pathLst>
            <a:path h="209" w="16">
              <a:moveTo>
                <a:pt x="0" y="209"/>
              </a:moveTo>
              <a:lnTo>
                <a:pt x="0" y="12"/>
              </a:lnTo>
              <a:lnTo>
                <a:pt x="16" y="0"/>
              </a:lnTo>
              <a:lnTo>
                <a:pt x="16" y="196"/>
              </a:lnTo>
              <a:lnTo>
                <a:pt x="0" y="209"/>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1143000</xdr:colOff>
      <xdr:row>13</xdr:row>
      <xdr:rowOff>19050</xdr:rowOff>
    </xdr:from>
    <xdr:to>
      <xdr:col>1</xdr:col>
      <xdr:colOff>3352800</xdr:colOff>
      <xdr:row>24</xdr:row>
      <xdr:rowOff>104775</xdr:rowOff>
    </xdr:to>
    <xdr:sp>
      <xdr:nvSpPr>
        <xdr:cNvPr id="286" name="AutoShape 490"/>
        <xdr:cNvSpPr>
          <a:spLocks/>
        </xdr:cNvSpPr>
      </xdr:nvSpPr>
      <xdr:spPr>
        <a:xfrm>
          <a:off x="5819775" y="2124075"/>
          <a:ext cx="2209800" cy="1866900"/>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24</xdr:row>
      <xdr:rowOff>104775</xdr:rowOff>
    </xdr:from>
    <xdr:to>
      <xdr:col>1</xdr:col>
      <xdr:colOff>3352800</xdr:colOff>
      <xdr:row>25</xdr:row>
      <xdr:rowOff>66675</xdr:rowOff>
    </xdr:to>
    <xdr:sp>
      <xdr:nvSpPr>
        <xdr:cNvPr id="287" name="AutoShape 491"/>
        <xdr:cNvSpPr>
          <a:spLocks/>
        </xdr:cNvSpPr>
      </xdr:nvSpPr>
      <xdr:spPr>
        <a:xfrm>
          <a:off x="5667375" y="3990975"/>
          <a:ext cx="2362200" cy="123825"/>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22</xdr:row>
      <xdr:rowOff>123825</xdr:rowOff>
    </xdr:from>
    <xdr:to>
      <xdr:col>1</xdr:col>
      <xdr:colOff>3352800</xdr:colOff>
      <xdr:row>23</xdr:row>
      <xdr:rowOff>76200</xdr:rowOff>
    </xdr:to>
    <xdr:sp>
      <xdr:nvSpPr>
        <xdr:cNvPr id="288" name="AutoShape 492"/>
        <xdr:cNvSpPr>
          <a:spLocks/>
        </xdr:cNvSpPr>
      </xdr:nvSpPr>
      <xdr:spPr>
        <a:xfrm>
          <a:off x="5667375" y="368617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20</xdr:row>
      <xdr:rowOff>133350</xdr:rowOff>
    </xdr:from>
    <xdr:to>
      <xdr:col>1</xdr:col>
      <xdr:colOff>3352800</xdr:colOff>
      <xdr:row>21</xdr:row>
      <xdr:rowOff>85725</xdr:rowOff>
    </xdr:to>
    <xdr:sp>
      <xdr:nvSpPr>
        <xdr:cNvPr id="289" name="AutoShape 493"/>
        <xdr:cNvSpPr>
          <a:spLocks/>
        </xdr:cNvSpPr>
      </xdr:nvSpPr>
      <xdr:spPr>
        <a:xfrm>
          <a:off x="5667375" y="3371850"/>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18</xdr:row>
      <xdr:rowOff>142875</xdr:rowOff>
    </xdr:from>
    <xdr:to>
      <xdr:col>1</xdr:col>
      <xdr:colOff>3352800</xdr:colOff>
      <xdr:row>19</xdr:row>
      <xdr:rowOff>95250</xdr:rowOff>
    </xdr:to>
    <xdr:sp>
      <xdr:nvSpPr>
        <xdr:cNvPr id="290" name="AutoShape 494"/>
        <xdr:cNvSpPr>
          <a:spLocks/>
        </xdr:cNvSpPr>
      </xdr:nvSpPr>
      <xdr:spPr>
        <a:xfrm>
          <a:off x="5667375" y="305752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17</xdr:row>
      <xdr:rowOff>0</xdr:rowOff>
    </xdr:from>
    <xdr:to>
      <xdr:col>1</xdr:col>
      <xdr:colOff>3352800</xdr:colOff>
      <xdr:row>17</xdr:row>
      <xdr:rowOff>114300</xdr:rowOff>
    </xdr:to>
    <xdr:sp>
      <xdr:nvSpPr>
        <xdr:cNvPr id="291" name="AutoShape 495"/>
        <xdr:cNvSpPr>
          <a:spLocks/>
        </xdr:cNvSpPr>
      </xdr:nvSpPr>
      <xdr:spPr>
        <a:xfrm>
          <a:off x="5667375" y="275272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15</xdr:row>
      <xdr:rowOff>9525</xdr:rowOff>
    </xdr:from>
    <xdr:to>
      <xdr:col>1</xdr:col>
      <xdr:colOff>3352800</xdr:colOff>
      <xdr:row>15</xdr:row>
      <xdr:rowOff>123825</xdr:rowOff>
    </xdr:to>
    <xdr:sp>
      <xdr:nvSpPr>
        <xdr:cNvPr id="292" name="AutoShape 496"/>
        <xdr:cNvSpPr>
          <a:spLocks/>
        </xdr:cNvSpPr>
      </xdr:nvSpPr>
      <xdr:spPr>
        <a:xfrm>
          <a:off x="5667375" y="2438400"/>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13</xdr:row>
      <xdr:rowOff>19050</xdr:rowOff>
    </xdr:from>
    <xdr:to>
      <xdr:col>1</xdr:col>
      <xdr:colOff>3352800</xdr:colOff>
      <xdr:row>13</xdr:row>
      <xdr:rowOff>133350</xdr:rowOff>
    </xdr:to>
    <xdr:sp>
      <xdr:nvSpPr>
        <xdr:cNvPr id="293" name="AutoShape 497"/>
        <xdr:cNvSpPr>
          <a:spLocks/>
        </xdr:cNvSpPr>
      </xdr:nvSpPr>
      <xdr:spPr>
        <a:xfrm>
          <a:off x="5667375" y="212407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24</xdr:row>
      <xdr:rowOff>104775</xdr:rowOff>
    </xdr:from>
    <xdr:to>
      <xdr:col>1</xdr:col>
      <xdr:colOff>3352800</xdr:colOff>
      <xdr:row>25</xdr:row>
      <xdr:rowOff>66675</xdr:rowOff>
    </xdr:to>
    <xdr:sp>
      <xdr:nvSpPr>
        <xdr:cNvPr id="294" name="AutoShape 498"/>
        <xdr:cNvSpPr>
          <a:spLocks/>
        </xdr:cNvSpPr>
      </xdr:nvSpPr>
      <xdr:spPr>
        <a:xfrm>
          <a:off x="5667375" y="3990975"/>
          <a:ext cx="2362200" cy="123825"/>
        </a:xfrm>
        <a:custGeom>
          <a:pathLst>
            <a:path h="13" w="248">
              <a:moveTo>
                <a:pt x="248" y="0"/>
              </a:moveTo>
              <a:lnTo>
                <a:pt x="231" y="13"/>
              </a:lnTo>
              <a:lnTo>
                <a:pt x="0" y="13"/>
              </a:lnTo>
              <a:lnTo>
                <a:pt x="16" y="0"/>
              </a:lnTo>
              <a:lnTo>
                <a:pt x="248" y="0"/>
              </a:lnTo>
              <a:close/>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13</xdr:row>
      <xdr:rowOff>19050</xdr:rowOff>
    </xdr:from>
    <xdr:to>
      <xdr:col>1</xdr:col>
      <xdr:colOff>1143000</xdr:colOff>
      <xdr:row>25</xdr:row>
      <xdr:rowOff>66675</xdr:rowOff>
    </xdr:to>
    <xdr:sp>
      <xdr:nvSpPr>
        <xdr:cNvPr id="295" name="AutoShape 499"/>
        <xdr:cNvSpPr>
          <a:spLocks/>
        </xdr:cNvSpPr>
      </xdr:nvSpPr>
      <xdr:spPr>
        <a:xfrm>
          <a:off x="5667375" y="2124075"/>
          <a:ext cx="152400" cy="1990725"/>
        </a:xfrm>
        <a:custGeom>
          <a:pathLst>
            <a:path h="209" w="16">
              <a:moveTo>
                <a:pt x="0" y="209"/>
              </a:moveTo>
              <a:lnTo>
                <a:pt x="0" y="12"/>
              </a:lnTo>
              <a:lnTo>
                <a:pt x="16" y="0"/>
              </a:lnTo>
              <a:lnTo>
                <a:pt x="16" y="196"/>
              </a:lnTo>
              <a:lnTo>
                <a:pt x="0" y="209"/>
              </a:lnTo>
              <a:close/>
            </a:path>
          </a:pathLst>
        </a:cu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1143000</xdr:colOff>
      <xdr:row>13</xdr:row>
      <xdr:rowOff>19050</xdr:rowOff>
    </xdr:from>
    <xdr:to>
      <xdr:col>1</xdr:col>
      <xdr:colOff>3352800</xdr:colOff>
      <xdr:row>24</xdr:row>
      <xdr:rowOff>104775</xdr:rowOff>
    </xdr:to>
    <xdr:sp>
      <xdr:nvSpPr>
        <xdr:cNvPr id="296" name="AutoShape 500"/>
        <xdr:cNvSpPr>
          <a:spLocks/>
        </xdr:cNvSpPr>
      </xdr:nvSpPr>
      <xdr:spPr>
        <a:xfrm>
          <a:off x="5819775" y="2124075"/>
          <a:ext cx="2209800" cy="1866900"/>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23</xdr:row>
      <xdr:rowOff>76200</xdr:rowOff>
    </xdr:from>
    <xdr:to>
      <xdr:col>1</xdr:col>
      <xdr:colOff>1400175</xdr:colOff>
      <xdr:row>25</xdr:row>
      <xdr:rowOff>28575</xdr:rowOff>
    </xdr:to>
    <xdr:sp>
      <xdr:nvSpPr>
        <xdr:cNvPr id="297" name="AutoShape 501"/>
        <xdr:cNvSpPr>
          <a:spLocks/>
        </xdr:cNvSpPr>
      </xdr:nvSpPr>
      <xdr:spPr>
        <a:xfrm>
          <a:off x="6019800" y="3800475"/>
          <a:ext cx="57150" cy="276225"/>
        </a:xfrm>
        <a:custGeom>
          <a:pathLst>
            <a:path h="29" w="6">
              <a:moveTo>
                <a:pt x="0" y="29"/>
              </a:moveTo>
              <a:lnTo>
                <a:pt x="0" y="5"/>
              </a:lnTo>
              <a:lnTo>
                <a:pt x="6" y="0"/>
              </a:lnTo>
              <a:lnTo>
                <a:pt x="6" y="25"/>
              </a:lnTo>
              <a:lnTo>
                <a:pt x="0" y="29"/>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23</xdr:row>
      <xdr:rowOff>123825</xdr:rowOff>
    </xdr:from>
    <xdr:to>
      <xdr:col>1</xdr:col>
      <xdr:colOff>1343025</xdr:colOff>
      <xdr:row>25</xdr:row>
      <xdr:rowOff>28575</xdr:rowOff>
    </xdr:to>
    <xdr:sp>
      <xdr:nvSpPr>
        <xdr:cNvPr id="298" name="AutoShape 502"/>
        <xdr:cNvSpPr>
          <a:spLocks/>
        </xdr:cNvSpPr>
      </xdr:nvSpPr>
      <xdr:spPr>
        <a:xfrm>
          <a:off x="5838825" y="3848100"/>
          <a:ext cx="180975" cy="22860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22</xdr:row>
      <xdr:rowOff>133350</xdr:rowOff>
    </xdr:from>
    <xdr:to>
      <xdr:col>1</xdr:col>
      <xdr:colOff>1400175</xdr:colOff>
      <xdr:row>23</xdr:row>
      <xdr:rowOff>123825</xdr:rowOff>
    </xdr:to>
    <xdr:sp>
      <xdr:nvSpPr>
        <xdr:cNvPr id="299" name="AutoShape 503"/>
        <xdr:cNvSpPr>
          <a:spLocks/>
        </xdr:cNvSpPr>
      </xdr:nvSpPr>
      <xdr:spPr>
        <a:xfrm>
          <a:off x="6019800" y="3695700"/>
          <a:ext cx="57150" cy="152400"/>
        </a:xfrm>
        <a:custGeom>
          <a:pathLst>
            <a:path h="16" w="6">
              <a:moveTo>
                <a:pt x="0" y="16"/>
              </a:moveTo>
              <a:lnTo>
                <a:pt x="0" y="4"/>
              </a:lnTo>
              <a:lnTo>
                <a:pt x="6" y="0"/>
              </a:lnTo>
              <a:lnTo>
                <a:pt x="6" y="11"/>
              </a:lnTo>
              <a:lnTo>
                <a:pt x="0" y="16"/>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23</xdr:row>
      <xdr:rowOff>9525</xdr:rowOff>
    </xdr:from>
    <xdr:to>
      <xdr:col>1</xdr:col>
      <xdr:colOff>1343025</xdr:colOff>
      <xdr:row>23</xdr:row>
      <xdr:rowOff>123825</xdr:rowOff>
    </xdr:to>
    <xdr:sp>
      <xdr:nvSpPr>
        <xdr:cNvPr id="300" name="AutoShape 504"/>
        <xdr:cNvSpPr>
          <a:spLocks/>
        </xdr:cNvSpPr>
      </xdr:nvSpPr>
      <xdr:spPr>
        <a:xfrm>
          <a:off x="5838825" y="3733800"/>
          <a:ext cx="180975" cy="1143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19</xdr:row>
      <xdr:rowOff>152400</xdr:rowOff>
    </xdr:from>
    <xdr:to>
      <xdr:col>1</xdr:col>
      <xdr:colOff>1400175</xdr:colOff>
      <xdr:row>23</xdr:row>
      <xdr:rowOff>9525</xdr:rowOff>
    </xdr:to>
    <xdr:sp>
      <xdr:nvSpPr>
        <xdr:cNvPr id="301" name="AutoShape 505"/>
        <xdr:cNvSpPr>
          <a:spLocks/>
        </xdr:cNvSpPr>
      </xdr:nvSpPr>
      <xdr:spPr>
        <a:xfrm>
          <a:off x="6019800" y="3228975"/>
          <a:ext cx="57150" cy="504825"/>
        </a:xfrm>
        <a:custGeom>
          <a:pathLst>
            <a:path h="53" w="6">
              <a:moveTo>
                <a:pt x="0" y="53"/>
              </a:moveTo>
              <a:lnTo>
                <a:pt x="0" y="5"/>
              </a:lnTo>
              <a:lnTo>
                <a:pt x="6" y="0"/>
              </a:lnTo>
              <a:lnTo>
                <a:pt x="6" y="49"/>
              </a:lnTo>
              <a:lnTo>
                <a:pt x="0" y="53"/>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20</xdr:row>
      <xdr:rowOff>38100</xdr:rowOff>
    </xdr:from>
    <xdr:to>
      <xdr:col>1</xdr:col>
      <xdr:colOff>1343025</xdr:colOff>
      <xdr:row>23</xdr:row>
      <xdr:rowOff>9525</xdr:rowOff>
    </xdr:to>
    <xdr:sp>
      <xdr:nvSpPr>
        <xdr:cNvPr id="302" name="AutoShape 506"/>
        <xdr:cNvSpPr>
          <a:spLocks/>
        </xdr:cNvSpPr>
      </xdr:nvSpPr>
      <xdr:spPr>
        <a:xfrm>
          <a:off x="5838825" y="3276600"/>
          <a:ext cx="180975" cy="45720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19</xdr:row>
      <xdr:rowOff>57150</xdr:rowOff>
    </xdr:from>
    <xdr:to>
      <xdr:col>1</xdr:col>
      <xdr:colOff>1400175</xdr:colOff>
      <xdr:row>20</xdr:row>
      <xdr:rowOff>38100</xdr:rowOff>
    </xdr:to>
    <xdr:sp>
      <xdr:nvSpPr>
        <xdr:cNvPr id="303" name="AutoShape 507"/>
        <xdr:cNvSpPr>
          <a:spLocks/>
        </xdr:cNvSpPr>
      </xdr:nvSpPr>
      <xdr:spPr>
        <a:xfrm>
          <a:off x="6019800" y="3133725"/>
          <a:ext cx="57150" cy="142875"/>
        </a:xfrm>
        <a:custGeom>
          <a:pathLst>
            <a:path h="15" w="6">
              <a:moveTo>
                <a:pt x="0" y="15"/>
              </a:moveTo>
              <a:lnTo>
                <a:pt x="0" y="5"/>
              </a:lnTo>
              <a:lnTo>
                <a:pt x="6" y="0"/>
              </a:lnTo>
              <a:lnTo>
                <a:pt x="6" y="10"/>
              </a:lnTo>
              <a:lnTo>
                <a:pt x="0" y="15"/>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19</xdr:row>
      <xdr:rowOff>104775</xdr:rowOff>
    </xdr:from>
    <xdr:to>
      <xdr:col>1</xdr:col>
      <xdr:colOff>1343025</xdr:colOff>
      <xdr:row>20</xdr:row>
      <xdr:rowOff>38100</xdr:rowOff>
    </xdr:to>
    <xdr:sp>
      <xdr:nvSpPr>
        <xdr:cNvPr id="304" name="AutoShape 508"/>
        <xdr:cNvSpPr>
          <a:spLocks/>
        </xdr:cNvSpPr>
      </xdr:nvSpPr>
      <xdr:spPr>
        <a:xfrm>
          <a:off x="5838825" y="3181350"/>
          <a:ext cx="180975" cy="952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17</xdr:row>
      <xdr:rowOff>47625</xdr:rowOff>
    </xdr:from>
    <xdr:to>
      <xdr:col>1</xdr:col>
      <xdr:colOff>1400175</xdr:colOff>
      <xdr:row>19</xdr:row>
      <xdr:rowOff>104775</xdr:rowOff>
    </xdr:to>
    <xdr:sp>
      <xdr:nvSpPr>
        <xdr:cNvPr id="305" name="AutoShape 509"/>
        <xdr:cNvSpPr>
          <a:spLocks/>
        </xdr:cNvSpPr>
      </xdr:nvSpPr>
      <xdr:spPr>
        <a:xfrm>
          <a:off x="6019800" y="2800350"/>
          <a:ext cx="57150" cy="381000"/>
        </a:xfrm>
        <a:custGeom>
          <a:pathLst>
            <a:path h="40" w="6">
              <a:moveTo>
                <a:pt x="0" y="40"/>
              </a:moveTo>
              <a:lnTo>
                <a:pt x="0" y="4"/>
              </a:lnTo>
              <a:lnTo>
                <a:pt x="6" y="0"/>
              </a:lnTo>
              <a:lnTo>
                <a:pt x="6" y="35"/>
              </a:lnTo>
              <a:lnTo>
                <a:pt x="0" y="40"/>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17</xdr:row>
      <xdr:rowOff>85725</xdr:rowOff>
    </xdr:from>
    <xdr:to>
      <xdr:col>1</xdr:col>
      <xdr:colOff>1343025</xdr:colOff>
      <xdr:row>19</xdr:row>
      <xdr:rowOff>104775</xdr:rowOff>
    </xdr:to>
    <xdr:sp>
      <xdr:nvSpPr>
        <xdr:cNvPr id="306" name="AutoShape 510"/>
        <xdr:cNvSpPr>
          <a:spLocks/>
        </xdr:cNvSpPr>
      </xdr:nvSpPr>
      <xdr:spPr>
        <a:xfrm>
          <a:off x="5838825" y="2838450"/>
          <a:ext cx="180975"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17</xdr:row>
      <xdr:rowOff>47625</xdr:rowOff>
    </xdr:from>
    <xdr:to>
      <xdr:col>1</xdr:col>
      <xdr:colOff>1400175</xdr:colOff>
      <xdr:row>17</xdr:row>
      <xdr:rowOff>85725</xdr:rowOff>
    </xdr:to>
    <xdr:sp>
      <xdr:nvSpPr>
        <xdr:cNvPr id="307" name="AutoShape 511"/>
        <xdr:cNvSpPr>
          <a:spLocks/>
        </xdr:cNvSpPr>
      </xdr:nvSpPr>
      <xdr:spPr>
        <a:xfrm>
          <a:off x="5838825" y="2800350"/>
          <a:ext cx="238125" cy="38100"/>
        </a:xfrm>
        <a:custGeom>
          <a:pathLst>
            <a:path h="4" w="25">
              <a:moveTo>
                <a:pt x="19" y="4"/>
              </a:moveTo>
              <a:lnTo>
                <a:pt x="25" y="0"/>
              </a:lnTo>
              <a:lnTo>
                <a:pt x="7" y="0"/>
              </a:lnTo>
              <a:lnTo>
                <a:pt x="0" y="4"/>
              </a:lnTo>
              <a:lnTo>
                <a:pt x="19"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23</xdr:row>
      <xdr:rowOff>38100</xdr:rowOff>
    </xdr:from>
    <xdr:to>
      <xdr:col>1</xdr:col>
      <xdr:colOff>1847850</xdr:colOff>
      <xdr:row>25</xdr:row>
      <xdr:rowOff>28575</xdr:rowOff>
    </xdr:to>
    <xdr:sp>
      <xdr:nvSpPr>
        <xdr:cNvPr id="308" name="AutoShape 512"/>
        <xdr:cNvSpPr>
          <a:spLocks/>
        </xdr:cNvSpPr>
      </xdr:nvSpPr>
      <xdr:spPr>
        <a:xfrm>
          <a:off x="6457950" y="3762375"/>
          <a:ext cx="66675" cy="314325"/>
        </a:xfrm>
        <a:custGeom>
          <a:pathLst>
            <a:path h="33" w="7">
              <a:moveTo>
                <a:pt x="0" y="33"/>
              </a:moveTo>
              <a:lnTo>
                <a:pt x="0" y="4"/>
              </a:lnTo>
              <a:lnTo>
                <a:pt x="7" y="0"/>
              </a:lnTo>
              <a:lnTo>
                <a:pt x="7" y="29"/>
              </a:lnTo>
              <a:lnTo>
                <a:pt x="0" y="33"/>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23</xdr:row>
      <xdr:rowOff>76200</xdr:rowOff>
    </xdr:from>
    <xdr:to>
      <xdr:col>1</xdr:col>
      <xdr:colOff>1781175</xdr:colOff>
      <xdr:row>25</xdr:row>
      <xdr:rowOff>28575</xdr:rowOff>
    </xdr:to>
    <xdr:sp>
      <xdr:nvSpPr>
        <xdr:cNvPr id="309" name="AutoShape 513"/>
        <xdr:cNvSpPr>
          <a:spLocks/>
        </xdr:cNvSpPr>
      </xdr:nvSpPr>
      <xdr:spPr>
        <a:xfrm>
          <a:off x="6286500" y="3800475"/>
          <a:ext cx="171450" cy="2762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22</xdr:row>
      <xdr:rowOff>57150</xdr:rowOff>
    </xdr:from>
    <xdr:to>
      <xdr:col>1</xdr:col>
      <xdr:colOff>1847850</xdr:colOff>
      <xdr:row>23</xdr:row>
      <xdr:rowOff>76200</xdr:rowOff>
    </xdr:to>
    <xdr:sp>
      <xdr:nvSpPr>
        <xdr:cNvPr id="310" name="AutoShape 514"/>
        <xdr:cNvSpPr>
          <a:spLocks/>
        </xdr:cNvSpPr>
      </xdr:nvSpPr>
      <xdr:spPr>
        <a:xfrm>
          <a:off x="6457950" y="3619500"/>
          <a:ext cx="66675" cy="180975"/>
        </a:xfrm>
        <a:custGeom>
          <a:pathLst>
            <a:path h="19" w="7">
              <a:moveTo>
                <a:pt x="0" y="19"/>
              </a:moveTo>
              <a:lnTo>
                <a:pt x="0" y="5"/>
              </a:lnTo>
              <a:lnTo>
                <a:pt x="7" y="0"/>
              </a:lnTo>
              <a:lnTo>
                <a:pt x="7" y="15"/>
              </a:lnTo>
              <a:lnTo>
                <a:pt x="0" y="19"/>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22</xdr:row>
      <xdr:rowOff>104775</xdr:rowOff>
    </xdr:from>
    <xdr:to>
      <xdr:col>1</xdr:col>
      <xdr:colOff>1781175</xdr:colOff>
      <xdr:row>23</xdr:row>
      <xdr:rowOff>76200</xdr:rowOff>
    </xdr:to>
    <xdr:sp>
      <xdr:nvSpPr>
        <xdr:cNvPr id="311" name="AutoShape 515"/>
        <xdr:cNvSpPr>
          <a:spLocks/>
        </xdr:cNvSpPr>
      </xdr:nvSpPr>
      <xdr:spPr>
        <a:xfrm>
          <a:off x="6286500" y="3667125"/>
          <a:ext cx="171450" cy="1333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19</xdr:row>
      <xdr:rowOff>76200</xdr:rowOff>
    </xdr:from>
    <xdr:to>
      <xdr:col>1</xdr:col>
      <xdr:colOff>1847850</xdr:colOff>
      <xdr:row>22</xdr:row>
      <xdr:rowOff>104775</xdr:rowOff>
    </xdr:to>
    <xdr:sp>
      <xdr:nvSpPr>
        <xdr:cNvPr id="312" name="AutoShape 516"/>
        <xdr:cNvSpPr>
          <a:spLocks/>
        </xdr:cNvSpPr>
      </xdr:nvSpPr>
      <xdr:spPr>
        <a:xfrm>
          <a:off x="6457950" y="3152775"/>
          <a:ext cx="66675" cy="514350"/>
        </a:xfrm>
        <a:custGeom>
          <a:pathLst>
            <a:path h="54" w="7">
              <a:moveTo>
                <a:pt x="0" y="54"/>
              </a:moveTo>
              <a:lnTo>
                <a:pt x="0" y="4"/>
              </a:lnTo>
              <a:lnTo>
                <a:pt x="7" y="0"/>
              </a:lnTo>
              <a:lnTo>
                <a:pt x="7" y="49"/>
              </a:lnTo>
              <a:lnTo>
                <a:pt x="0" y="54"/>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19</xdr:row>
      <xdr:rowOff>114300</xdr:rowOff>
    </xdr:from>
    <xdr:to>
      <xdr:col>1</xdr:col>
      <xdr:colOff>1781175</xdr:colOff>
      <xdr:row>22</xdr:row>
      <xdr:rowOff>104775</xdr:rowOff>
    </xdr:to>
    <xdr:sp>
      <xdr:nvSpPr>
        <xdr:cNvPr id="313" name="AutoShape 517"/>
        <xdr:cNvSpPr>
          <a:spLocks/>
        </xdr:cNvSpPr>
      </xdr:nvSpPr>
      <xdr:spPr>
        <a:xfrm>
          <a:off x="6286500" y="3190875"/>
          <a:ext cx="171450"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18</xdr:row>
      <xdr:rowOff>133350</xdr:rowOff>
    </xdr:from>
    <xdr:to>
      <xdr:col>1</xdr:col>
      <xdr:colOff>1847850</xdr:colOff>
      <xdr:row>19</xdr:row>
      <xdr:rowOff>114300</xdr:rowOff>
    </xdr:to>
    <xdr:sp>
      <xdr:nvSpPr>
        <xdr:cNvPr id="314" name="AutoShape 518"/>
        <xdr:cNvSpPr>
          <a:spLocks/>
        </xdr:cNvSpPr>
      </xdr:nvSpPr>
      <xdr:spPr>
        <a:xfrm>
          <a:off x="6457950" y="3048000"/>
          <a:ext cx="66675" cy="142875"/>
        </a:xfrm>
        <a:custGeom>
          <a:pathLst>
            <a:path h="15" w="7">
              <a:moveTo>
                <a:pt x="0" y="15"/>
              </a:moveTo>
              <a:lnTo>
                <a:pt x="0" y="5"/>
              </a:lnTo>
              <a:lnTo>
                <a:pt x="7" y="0"/>
              </a:lnTo>
              <a:lnTo>
                <a:pt x="7" y="11"/>
              </a:lnTo>
              <a:lnTo>
                <a:pt x="0" y="15"/>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19</xdr:row>
      <xdr:rowOff>19050</xdr:rowOff>
    </xdr:from>
    <xdr:to>
      <xdr:col>1</xdr:col>
      <xdr:colOff>1781175</xdr:colOff>
      <xdr:row>19</xdr:row>
      <xdr:rowOff>114300</xdr:rowOff>
    </xdr:to>
    <xdr:sp>
      <xdr:nvSpPr>
        <xdr:cNvPr id="315" name="AutoShape 519"/>
        <xdr:cNvSpPr>
          <a:spLocks/>
        </xdr:cNvSpPr>
      </xdr:nvSpPr>
      <xdr:spPr>
        <a:xfrm>
          <a:off x="6286500" y="3095625"/>
          <a:ext cx="171450" cy="952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16</xdr:row>
      <xdr:rowOff>123825</xdr:rowOff>
    </xdr:from>
    <xdr:to>
      <xdr:col>1</xdr:col>
      <xdr:colOff>1847850</xdr:colOff>
      <xdr:row>19</xdr:row>
      <xdr:rowOff>19050</xdr:rowOff>
    </xdr:to>
    <xdr:sp>
      <xdr:nvSpPr>
        <xdr:cNvPr id="316" name="AutoShape 520"/>
        <xdr:cNvSpPr>
          <a:spLocks/>
        </xdr:cNvSpPr>
      </xdr:nvSpPr>
      <xdr:spPr>
        <a:xfrm>
          <a:off x="6457950" y="2714625"/>
          <a:ext cx="66675" cy="381000"/>
        </a:xfrm>
        <a:custGeom>
          <a:pathLst>
            <a:path h="40" w="7">
              <a:moveTo>
                <a:pt x="0" y="40"/>
              </a:moveTo>
              <a:lnTo>
                <a:pt x="0" y="4"/>
              </a:lnTo>
              <a:lnTo>
                <a:pt x="7" y="0"/>
              </a:lnTo>
              <a:lnTo>
                <a:pt x="7" y="35"/>
              </a:lnTo>
              <a:lnTo>
                <a:pt x="0" y="40"/>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17</xdr:row>
      <xdr:rowOff>0</xdr:rowOff>
    </xdr:from>
    <xdr:to>
      <xdr:col>1</xdr:col>
      <xdr:colOff>1781175</xdr:colOff>
      <xdr:row>19</xdr:row>
      <xdr:rowOff>19050</xdr:rowOff>
    </xdr:to>
    <xdr:sp>
      <xdr:nvSpPr>
        <xdr:cNvPr id="317" name="AutoShape 521"/>
        <xdr:cNvSpPr>
          <a:spLocks/>
        </xdr:cNvSpPr>
      </xdr:nvSpPr>
      <xdr:spPr>
        <a:xfrm>
          <a:off x="6286500" y="2752725"/>
          <a:ext cx="171450"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16</xdr:row>
      <xdr:rowOff>123825</xdr:rowOff>
    </xdr:from>
    <xdr:to>
      <xdr:col>1</xdr:col>
      <xdr:colOff>1847850</xdr:colOff>
      <xdr:row>17</xdr:row>
      <xdr:rowOff>0</xdr:rowOff>
    </xdr:to>
    <xdr:sp>
      <xdr:nvSpPr>
        <xdr:cNvPr id="318" name="AutoShape 522"/>
        <xdr:cNvSpPr>
          <a:spLocks/>
        </xdr:cNvSpPr>
      </xdr:nvSpPr>
      <xdr:spPr>
        <a:xfrm>
          <a:off x="6286500" y="2714625"/>
          <a:ext cx="238125" cy="38100"/>
        </a:xfrm>
        <a:custGeom>
          <a:pathLst>
            <a:path h="4" w="25">
              <a:moveTo>
                <a:pt x="18" y="4"/>
              </a:moveTo>
              <a:lnTo>
                <a:pt x="25" y="0"/>
              </a:lnTo>
              <a:lnTo>
                <a:pt x="6" y="0"/>
              </a:lnTo>
              <a:lnTo>
                <a:pt x="0" y="4"/>
              </a:lnTo>
              <a:lnTo>
                <a:pt x="18"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22</xdr:row>
      <xdr:rowOff>142875</xdr:rowOff>
    </xdr:from>
    <xdr:to>
      <xdr:col>1</xdr:col>
      <xdr:colOff>2286000</xdr:colOff>
      <xdr:row>25</xdr:row>
      <xdr:rowOff>28575</xdr:rowOff>
    </xdr:to>
    <xdr:sp>
      <xdr:nvSpPr>
        <xdr:cNvPr id="319" name="AutoShape 523"/>
        <xdr:cNvSpPr>
          <a:spLocks/>
        </xdr:cNvSpPr>
      </xdr:nvSpPr>
      <xdr:spPr>
        <a:xfrm>
          <a:off x="6905625" y="3705225"/>
          <a:ext cx="57150" cy="371475"/>
        </a:xfrm>
        <a:custGeom>
          <a:pathLst>
            <a:path h="39" w="6">
              <a:moveTo>
                <a:pt x="0" y="39"/>
              </a:moveTo>
              <a:lnTo>
                <a:pt x="0" y="5"/>
              </a:lnTo>
              <a:lnTo>
                <a:pt x="6" y="0"/>
              </a:lnTo>
              <a:lnTo>
                <a:pt x="6" y="35"/>
              </a:lnTo>
              <a:lnTo>
                <a:pt x="0" y="39"/>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23</xdr:row>
      <xdr:rowOff>28575</xdr:rowOff>
    </xdr:from>
    <xdr:to>
      <xdr:col>1</xdr:col>
      <xdr:colOff>2228850</xdr:colOff>
      <xdr:row>25</xdr:row>
      <xdr:rowOff>28575</xdr:rowOff>
    </xdr:to>
    <xdr:sp>
      <xdr:nvSpPr>
        <xdr:cNvPr id="320" name="AutoShape 524"/>
        <xdr:cNvSpPr>
          <a:spLocks/>
        </xdr:cNvSpPr>
      </xdr:nvSpPr>
      <xdr:spPr>
        <a:xfrm>
          <a:off x="6724650" y="3752850"/>
          <a:ext cx="180975" cy="32385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21</xdr:row>
      <xdr:rowOff>133350</xdr:rowOff>
    </xdr:from>
    <xdr:to>
      <xdr:col>1</xdr:col>
      <xdr:colOff>2286000</xdr:colOff>
      <xdr:row>23</xdr:row>
      <xdr:rowOff>28575</xdr:rowOff>
    </xdr:to>
    <xdr:sp>
      <xdr:nvSpPr>
        <xdr:cNvPr id="321" name="AutoShape 525"/>
        <xdr:cNvSpPr>
          <a:spLocks/>
        </xdr:cNvSpPr>
      </xdr:nvSpPr>
      <xdr:spPr>
        <a:xfrm>
          <a:off x="6905625" y="3533775"/>
          <a:ext cx="57150" cy="219075"/>
        </a:xfrm>
        <a:custGeom>
          <a:pathLst>
            <a:path h="23" w="6">
              <a:moveTo>
                <a:pt x="0" y="23"/>
              </a:moveTo>
              <a:lnTo>
                <a:pt x="0" y="5"/>
              </a:lnTo>
              <a:lnTo>
                <a:pt x="6" y="0"/>
              </a:lnTo>
              <a:lnTo>
                <a:pt x="6" y="18"/>
              </a:lnTo>
              <a:lnTo>
                <a:pt x="0" y="23"/>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22</xdr:row>
      <xdr:rowOff>19050</xdr:rowOff>
    </xdr:from>
    <xdr:to>
      <xdr:col>1</xdr:col>
      <xdr:colOff>2228850</xdr:colOff>
      <xdr:row>23</xdr:row>
      <xdr:rowOff>28575</xdr:rowOff>
    </xdr:to>
    <xdr:sp>
      <xdr:nvSpPr>
        <xdr:cNvPr id="322" name="AutoShape 526"/>
        <xdr:cNvSpPr>
          <a:spLocks/>
        </xdr:cNvSpPr>
      </xdr:nvSpPr>
      <xdr:spPr>
        <a:xfrm>
          <a:off x="6724650" y="3581400"/>
          <a:ext cx="180975" cy="1714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18</xdr:row>
      <xdr:rowOff>152400</xdr:rowOff>
    </xdr:from>
    <xdr:to>
      <xdr:col>1</xdr:col>
      <xdr:colOff>2286000</xdr:colOff>
      <xdr:row>22</xdr:row>
      <xdr:rowOff>19050</xdr:rowOff>
    </xdr:to>
    <xdr:sp>
      <xdr:nvSpPr>
        <xdr:cNvPr id="323" name="AutoShape 527"/>
        <xdr:cNvSpPr>
          <a:spLocks/>
        </xdr:cNvSpPr>
      </xdr:nvSpPr>
      <xdr:spPr>
        <a:xfrm>
          <a:off x="6905625" y="3067050"/>
          <a:ext cx="57150" cy="514350"/>
        </a:xfrm>
        <a:custGeom>
          <a:pathLst>
            <a:path h="54" w="6">
              <a:moveTo>
                <a:pt x="0" y="54"/>
              </a:moveTo>
              <a:lnTo>
                <a:pt x="0" y="4"/>
              </a:lnTo>
              <a:lnTo>
                <a:pt x="6" y="0"/>
              </a:lnTo>
              <a:lnTo>
                <a:pt x="6" y="49"/>
              </a:lnTo>
              <a:lnTo>
                <a:pt x="0" y="54"/>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19</xdr:row>
      <xdr:rowOff>28575</xdr:rowOff>
    </xdr:from>
    <xdr:to>
      <xdr:col>1</xdr:col>
      <xdr:colOff>2228850</xdr:colOff>
      <xdr:row>22</xdr:row>
      <xdr:rowOff>19050</xdr:rowOff>
    </xdr:to>
    <xdr:sp>
      <xdr:nvSpPr>
        <xdr:cNvPr id="324" name="AutoShape 528"/>
        <xdr:cNvSpPr>
          <a:spLocks/>
        </xdr:cNvSpPr>
      </xdr:nvSpPr>
      <xdr:spPr>
        <a:xfrm>
          <a:off x="6724650" y="3105150"/>
          <a:ext cx="180975"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18</xdr:row>
      <xdr:rowOff>28575</xdr:rowOff>
    </xdr:from>
    <xdr:to>
      <xdr:col>1</xdr:col>
      <xdr:colOff>2286000</xdr:colOff>
      <xdr:row>19</xdr:row>
      <xdr:rowOff>28575</xdr:rowOff>
    </xdr:to>
    <xdr:sp>
      <xdr:nvSpPr>
        <xdr:cNvPr id="325" name="AutoShape 529"/>
        <xdr:cNvSpPr>
          <a:spLocks/>
        </xdr:cNvSpPr>
      </xdr:nvSpPr>
      <xdr:spPr>
        <a:xfrm>
          <a:off x="6905625" y="2943225"/>
          <a:ext cx="57150" cy="161925"/>
        </a:xfrm>
        <a:custGeom>
          <a:pathLst>
            <a:path h="17" w="6">
              <a:moveTo>
                <a:pt x="0" y="17"/>
              </a:moveTo>
              <a:lnTo>
                <a:pt x="0" y="5"/>
              </a:lnTo>
              <a:lnTo>
                <a:pt x="6" y="0"/>
              </a:lnTo>
              <a:lnTo>
                <a:pt x="6" y="13"/>
              </a:lnTo>
              <a:lnTo>
                <a:pt x="0" y="17"/>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18</xdr:row>
      <xdr:rowOff>76200</xdr:rowOff>
    </xdr:from>
    <xdr:to>
      <xdr:col>1</xdr:col>
      <xdr:colOff>2228850</xdr:colOff>
      <xdr:row>19</xdr:row>
      <xdr:rowOff>28575</xdr:rowOff>
    </xdr:to>
    <xdr:sp>
      <xdr:nvSpPr>
        <xdr:cNvPr id="326" name="AutoShape 530"/>
        <xdr:cNvSpPr>
          <a:spLocks/>
        </xdr:cNvSpPr>
      </xdr:nvSpPr>
      <xdr:spPr>
        <a:xfrm>
          <a:off x="6724650" y="2990850"/>
          <a:ext cx="180975" cy="1143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16</xdr:row>
      <xdr:rowOff>9525</xdr:rowOff>
    </xdr:from>
    <xdr:to>
      <xdr:col>1</xdr:col>
      <xdr:colOff>2286000</xdr:colOff>
      <xdr:row>18</xdr:row>
      <xdr:rowOff>76200</xdr:rowOff>
    </xdr:to>
    <xdr:sp>
      <xdr:nvSpPr>
        <xdr:cNvPr id="327" name="AutoShape 531"/>
        <xdr:cNvSpPr>
          <a:spLocks/>
        </xdr:cNvSpPr>
      </xdr:nvSpPr>
      <xdr:spPr>
        <a:xfrm>
          <a:off x="6905625" y="2600325"/>
          <a:ext cx="57150" cy="390525"/>
        </a:xfrm>
        <a:custGeom>
          <a:pathLst>
            <a:path h="41" w="6">
              <a:moveTo>
                <a:pt x="0" y="41"/>
              </a:moveTo>
              <a:lnTo>
                <a:pt x="0" y="5"/>
              </a:lnTo>
              <a:lnTo>
                <a:pt x="6" y="0"/>
              </a:lnTo>
              <a:lnTo>
                <a:pt x="6" y="36"/>
              </a:lnTo>
              <a:lnTo>
                <a:pt x="0" y="41"/>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16</xdr:row>
      <xdr:rowOff>57150</xdr:rowOff>
    </xdr:from>
    <xdr:to>
      <xdr:col>1</xdr:col>
      <xdr:colOff>2228850</xdr:colOff>
      <xdr:row>18</xdr:row>
      <xdr:rowOff>76200</xdr:rowOff>
    </xdr:to>
    <xdr:sp>
      <xdr:nvSpPr>
        <xdr:cNvPr id="328" name="AutoShape 532"/>
        <xdr:cNvSpPr>
          <a:spLocks/>
        </xdr:cNvSpPr>
      </xdr:nvSpPr>
      <xdr:spPr>
        <a:xfrm>
          <a:off x="6724650" y="2647950"/>
          <a:ext cx="180975"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16</xdr:row>
      <xdr:rowOff>9525</xdr:rowOff>
    </xdr:from>
    <xdr:to>
      <xdr:col>1</xdr:col>
      <xdr:colOff>2286000</xdr:colOff>
      <xdr:row>16</xdr:row>
      <xdr:rowOff>57150</xdr:rowOff>
    </xdr:to>
    <xdr:sp>
      <xdr:nvSpPr>
        <xdr:cNvPr id="329" name="AutoShape 533"/>
        <xdr:cNvSpPr>
          <a:spLocks/>
        </xdr:cNvSpPr>
      </xdr:nvSpPr>
      <xdr:spPr>
        <a:xfrm>
          <a:off x="6724650" y="2600325"/>
          <a:ext cx="238125" cy="47625"/>
        </a:xfrm>
        <a:custGeom>
          <a:pathLst>
            <a:path h="5" w="25">
              <a:moveTo>
                <a:pt x="19" y="5"/>
              </a:moveTo>
              <a:lnTo>
                <a:pt x="25" y="0"/>
              </a:lnTo>
              <a:lnTo>
                <a:pt x="7" y="0"/>
              </a:lnTo>
              <a:lnTo>
                <a:pt x="0" y="5"/>
              </a:lnTo>
              <a:lnTo>
                <a:pt x="19" y="5"/>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22</xdr:row>
      <xdr:rowOff>76200</xdr:rowOff>
    </xdr:from>
    <xdr:to>
      <xdr:col>1</xdr:col>
      <xdr:colOff>2733675</xdr:colOff>
      <xdr:row>25</xdr:row>
      <xdr:rowOff>28575</xdr:rowOff>
    </xdr:to>
    <xdr:sp>
      <xdr:nvSpPr>
        <xdr:cNvPr id="330" name="AutoShape 534"/>
        <xdr:cNvSpPr>
          <a:spLocks/>
        </xdr:cNvSpPr>
      </xdr:nvSpPr>
      <xdr:spPr>
        <a:xfrm>
          <a:off x="7353300" y="3638550"/>
          <a:ext cx="57150" cy="438150"/>
        </a:xfrm>
        <a:custGeom>
          <a:pathLst>
            <a:path h="46" w="6">
              <a:moveTo>
                <a:pt x="0" y="46"/>
              </a:moveTo>
              <a:lnTo>
                <a:pt x="0" y="5"/>
              </a:lnTo>
              <a:lnTo>
                <a:pt x="6" y="0"/>
              </a:lnTo>
              <a:lnTo>
                <a:pt x="6" y="42"/>
              </a:lnTo>
              <a:lnTo>
                <a:pt x="0" y="46"/>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22</xdr:row>
      <xdr:rowOff>123825</xdr:rowOff>
    </xdr:from>
    <xdr:to>
      <xdr:col>1</xdr:col>
      <xdr:colOff>2676525</xdr:colOff>
      <xdr:row>25</xdr:row>
      <xdr:rowOff>28575</xdr:rowOff>
    </xdr:to>
    <xdr:sp>
      <xdr:nvSpPr>
        <xdr:cNvPr id="331" name="AutoShape 535"/>
        <xdr:cNvSpPr>
          <a:spLocks/>
        </xdr:cNvSpPr>
      </xdr:nvSpPr>
      <xdr:spPr>
        <a:xfrm>
          <a:off x="7162800" y="3686175"/>
          <a:ext cx="190500" cy="3905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21</xdr:row>
      <xdr:rowOff>28575</xdr:rowOff>
    </xdr:from>
    <xdr:to>
      <xdr:col>1</xdr:col>
      <xdr:colOff>2733675</xdr:colOff>
      <xdr:row>22</xdr:row>
      <xdr:rowOff>123825</xdr:rowOff>
    </xdr:to>
    <xdr:sp>
      <xdr:nvSpPr>
        <xdr:cNvPr id="332" name="AutoShape 536"/>
        <xdr:cNvSpPr>
          <a:spLocks/>
        </xdr:cNvSpPr>
      </xdr:nvSpPr>
      <xdr:spPr>
        <a:xfrm>
          <a:off x="7353300" y="3429000"/>
          <a:ext cx="57150" cy="257175"/>
        </a:xfrm>
        <a:custGeom>
          <a:pathLst>
            <a:path h="27" w="6">
              <a:moveTo>
                <a:pt x="0" y="27"/>
              </a:moveTo>
              <a:lnTo>
                <a:pt x="0" y="5"/>
              </a:lnTo>
              <a:lnTo>
                <a:pt x="6" y="0"/>
              </a:lnTo>
              <a:lnTo>
                <a:pt x="6" y="22"/>
              </a:lnTo>
              <a:lnTo>
                <a:pt x="0" y="27"/>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21</xdr:row>
      <xdr:rowOff>76200</xdr:rowOff>
    </xdr:from>
    <xdr:to>
      <xdr:col>1</xdr:col>
      <xdr:colOff>2676525</xdr:colOff>
      <xdr:row>22</xdr:row>
      <xdr:rowOff>123825</xdr:rowOff>
    </xdr:to>
    <xdr:sp>
      <xdr:nvSpPr>
        <xdr:cNvPr id="333" name="AutoShape 537"/>
        <xdr:cNvSpPr>
          <a:spLocks/>
        </xdr:cNvSpPr>
      </xdr:nvSpPr>
      <xdr:spPr>
        <a:xfrm>
          <a:off x="7162800" y="3476625"/>
          <a:ext cx="190500" cy="2095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18</xdr:row>
      <xdr:rowOff>38100</xdr:rowOff>
    </xdr:from>
    <xdr:to>
      <xdr:col>1</xdr:col>
      <xdr:colOff>2733675</xdr:colOff>
      <xdr:row>21</xdr:row>
      <xdr:rowOff>76200</xdr:rowOff>
    </xdr:to>
    <xdr:sp>
      <xdr:nvSpPr>
        <xdr:cNvPr id="334" name="AutoShape 538"/>
        <xdr:cNvSpPr>
          <a:spLocks/>
        </xdr:cNvSpPr>
      </xdr:nvSpPr>
      <xdr:spPr>
        <a:xfrm>
          <a:off x="7353300" y="2952750"/>
          <a:ext cx="57150" cy="523875"/>
        </a:xfrm>
        <a:custGeom>
          <a:pathLst>
            <a:path h="55" w="6">
              <a:moveTo>
                <a:pt x="0" y="55"/>
              </a:moveTo>
              <a:lnTo>
                <a:pt x="0" y="5"/>
              </a:lnTo>
              <a:lnTo>
                <a:pt x="6" y="0"/>
              </a:lnTo>
              <a:lnTo>
                <a:pt x="6" y="50"/>
              </a:lnTo>
              <a:lnTo>
                <a:pt x="0" y="55"/>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18</xdr:row>
      <xdr:rowOff>85725</xdr:rowOff>
    </xdr:from>
    <xdr:to>
      <xdr:col>1</xdr:col>
      <xdr:colOff>2676525</xdr:colOff>
      <xdr:row>21</xdr:row>
      <xdr:rowOff>76200</xdr:rowOff>
    </xdr:to>
    <xdr:sp>
      <xdr:nvSpPr>
        <xdr:cNvPr id="335" name="AutoShape 539"/>
        <xdr:cNvSpPr>
          <a:spLocks/>
        </xdr:cNvSpPr>
      </xdr:nvSpPr>
      <xdr:spPr>
        <a:xfrm>
          <a:off x="7162800" y="3000375"/>
          <a:ext cx="190500"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17</xdr:row>
      <xdr:rowOff>57150</xdr:rowOff>
    </xdr:from>
    <xdr:to>
      <xdr:col>1</xdr:col>
      <xdr:colOff>2733675</xdr:colOff>
      <xdr:row>18</xdr:row>
      <xdr:rowOff>85725</xdr:rowOff>
    </xdr:to>
    <xdr:sp>
      <xdr:nvSpPr>
        <xdr:cNvPr id="336" name="AutoShape 540"/>
        <xdr:cNvSpPr>
          <a:spLocks/>
        </xdr:cNvSpPr>
      </xdr:nvSpPr>
      <xdr:spPr>
        <a:xfrm>
          <a:off x="7353300" y="2809875"/>
          <a:ext cx="57150" cy="190500"/>
        </a:xfrm>
        <a:custGeom>
          <a:pathLst>
            <a:path h="20" w="6">
              <a:moveTo>
                <a:pt x="0" y="20"/>
              </a:moveTo>
              <a:lnTo>
                <a:pt x="0" y="5"/>
              </a:lnTo>
              <a:lnTo>
                <a:pt x="6" y="0"/>
              </a:lnTo>
              <a:lnTo>
                <a:pt x="6" y="15"/>
              </a:lnTo>
              <a:lnTo>
                <a:pt x="0" y="20"/>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17</xdr:row>
      <xdr:rowOff>104775</xdr:rowOff>
    </xdr:from>
    <xdr:to>
      <xdr:col>1</xdr:col>
      <xdr:colOff>2676525</xdr:colOff>
      <xdr:row>18</xdr:row>
      <xdr:rowOff>85725</xdr:rowOff>
    </xdr:to>
    <xdr:sp>
      <xdr:nvSpPr>
        <xdr:cNvPr id="337" name="AutoShape 541"/>
        <xdr:cNvSpPr>
          <a:spLocks/>
        </xdr:cNvSpPr>
      </xdr:nvSpPr>
      <xdr:spPr>
        <a:xfrm>
          <a:off x="7162800" y="2857500"/>
          <a:ext cx="190500" cy="14287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15</xdr:row>
      <xdr:rowOff>47625</xdr:rowOff>
    </xdr:from>
    <xdr:to>
      <xdr:col>1</xdr:col>
      <xdr:colOff>2733675</xdr:colOff>
      <xdr:row>17</xdr:row>
      <xdr:rowOff>104775</xdr:rowOff>
    </xdr:to>
    <xdr:sp>
      <xdr:nvSpPr>
        <xdr:cNvPr id="338" name="AutoShape 542"/>
        <xdr:cNvSpPr>
          <a:spLocks/>
        </xdr:cNvSpPr>
      </xdr:nvSpPr>
      <xdr:spPr>
        <a:xfrm>
          <a:off x="7353300" y="2476500"/>
          <a:ext cx="57150" cy="381000"/>
        </a:xfrm>
        <a:custGeom>
          <a:pathLst>
            <a:path h="40" w="6">
              <a:moveTo>
                <a:pt x="0" y="40"/>
              </a:moveTo>
              <a:lnTo>
                <a:pt x="0" y="4"/>
              </a:lnTo>
              <a:lnTo>
                <a:pt x="6" y="0"/>
              </a:lnTo>
              <a:lnTo>
                <a:pt x="6" y="35"/>
              </a:lnTo>
              <a:lnTo>
                <a:pt x="0" y="40"/>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15</xdr:row>
      <xdr:rowOff>85725</xdr:rowOff>
    </xdr:from>
    <xdr:to>
      <xdr:col>1</xdr:col>
      <xdr:colOff>2676525</xdr:colOff>
      <xdr:row>17</xdr:row>
      <xdr:rowOff>104775</xdr:rowOff>
    </xdr:to>
    <xdr:sp>
      <xdr:nvSpPr>
        <xdr:cNvPr id="339" name="AutoShape 543"/>
        <xdr:cNvSpPr>
          <a:spLocks/>
        </xdr:cNvSpPr>
      </xdr:nvSpPr>
      <xdr:spPr>
        <a:xfrm>
          <a:off x="7162800" y="2514600"/>
          <a:ext cx="190500"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15</xdr:row>
      <xdr:rowOff>47625</xdr:rowOff>
    </xdr:from>
    <xdr:to>
      <xdr:col>1</xdr:col>
      <xdr:colOff>2733675</xdr:colOff>
      <xdr:row>15</xdr:row>
      <xdr:rowOff>85725</xdr:rowOff>
    </xdr:to>
    <xdr:sp>
      <xdr:nvSpPr>
        <xdr:cNvPr id="340" name="AutoShape 544"/>
        <xdr:cNvSpPr>
          <a:spLocks/>
        </xdr:cNvSpPr>
      </xdr:nvSpPr>
      <xdr:spPr>
        <a:xfrm>
          <a:off x="7162800" y="2476500"/>
          <a:ext cx="247650" cy="38100"/>
        </a:xfrm>
        <a:custGeom>
          <a:pathLst>
            <a:path h="4" w="26">
              <a:moveTo>
                <a:pt x="20" y="4"/>
              </a:moveTo>
              <a:lnTo>
                <a:pt x="26" y="0"/>
              </a:lnTo>
              <a:lnTo>
                <a:pt x="7" y="0"/>
              </a:lnTo>
              <a:lnTo>
                <a:pt x="0" y="4"/>
              </a:lnTo>
              <a:lnTo>
                <a:pt x="20"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22</xdr:row>
      <xdr:rowOff>19050</xdr:rowOff>
    </xdr:from>
    <xdr:to>
      <xdr:col>1</xdr:col>
      <xdr:colOff>3171825</xdr:colOff>
      <xdr:row>25</xdr:row>
      <xdr:rowOff>28575</xdr:rowOff>
    </xdr:to>
    <xdr:sp>
      <xdr:nvSpPr>
        <xdr:cNvPr id="341" name="AutoShape 545"/>
        <xdr:cNvSpPr>
          <a:spLocks/>
        </xdr:cNvSpPr>
      </xdr:nvSpPr>
      <xdr:spPr>
        <a:xfrm>
          <a:off x="7781925" y="3581400"/>
          <a:ext cx="66675" cy="495300"/>
        </a:xfrm>
        <a:custGeom>
          <a:pathLst>
            <a:path h="52" w="7">
              <a:moveTo>
                <a:pt x="0" y="52"/>
              </a:moveTo>
              <a:lnTo>
                <a:pt x="0" y="5"/>
              </a:lnTo>
              <a:lnTo>
                <a:pt x="7" y="0"/>
              </a:lnTo>
              <a:lnTo>
                <a:pt x="7" y="48"/>
              </a:lnTo>
              <a:lnTo>
                <a:pt x="0" y="52"/>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22</xdr:row>
      <xdr:rowOff>66675</xdr:rowOff>
    </xdr:from>
    <xdr:to>
      <xdr:col>1</xdr:col>
      <xdr:colOff>3105150</xdr:colOff>
      <xdr:row>25</xdr:row>
      <xdr:rowOff>28575</xdr:rowOff>
    </xdr:to>
    <xdr:sp>
      <xdr:nvSpPr>
        <xdr:cNvPr id="342" name="AutoShape 546"/>
        <xdr:cNvSpPr>
          <a:spLocks/>
        </xdr:cNvSpPr>
      </xdr:nvSpPr>
      <xdr:spPr>
        <a:xfrm>
          <a:off x="7610475" y="3629025"/>
          <a:ext cx="171450" cy="44767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20</xdr:row>
      <xdr:rowOff>76200</xdr:rowOff>
    </xdr:from>
    <xdr:to>
      <xdr:col>1</xdr:col>
      <xdr:colOff>3171825</xdr:colOff>
      <xdr:row>22</xdr:row>
      <xdr:rowOff>66675</xdr:rowOff>
    </xdr:to>
    <xdr:sp>
      <xdr:nvSpPr>
        <xdr:cNvPr id="343" name="AutoShape 547"/>
        <xdr:cNvSpPr>
          <a:spLocks/>
        </xdr:cNvSpPr>
      </xdr:nvSpPr>
      <xdr:spPr>
        <a:xfrm>
          <a:off x="7781925" y="3314700"/>
          <a:ext cx="66675" cy="314325"/>
        </a:xfrm>
        <a:custGeom>
          <a:pathLst>
            <a:path h="33" w="7">
              <a:moveTo>
                <a:pt x="0" y="33"/>
              </a:moveTo>
              <a:lnTo>
                <a:pt x="0" y="5"/>
              </a:lnTo>
              <a:lnTo>
                <a:pt x="7" y="0"/>
              </a:lnTo>
              <a:lnTo>
                <a:pt x="7" y="28"/>
              </a:lnTo>
              <a:lnTo>
                <a:pt x="0" y="33"/>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20</xdr:row>
      <xdr:rowOff>123825</xdr:rowOff>
    </xdr:from>
    <xdr:to>
      <xdr:col>1</xdr:col>
      <xdr:colOff>3105150</xdr:colOff>
      <xdr:row>22</xdr:row>
      <xdr:rowOff>66675</xdr:rowOff>
    </xdr:to>
    <xdr:sp>
      <xdr:nvSpPr>
        <xdr:cNvPr id="344" name="AutoShape 548"/>
        <xdr:cNvSpPr>
          <a:spLocks/>
        </xdr:cNvSpPr>
      </xdr:nvSpPr>
      <xdr:spPr>
        <a:xfrm>
          <a:off x="7610475" y="3362325"/>
          <a:ext cx="171450" cy="2667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17</xdr:row>
      <xdr:rowOff>95250</xdr:rowOff>
    </xdr:from>
    <xdr:to>
      <xdr:col>1</xdr:col>
      <xdr:colOff>3171825</xdr:colOff>
      <xdr:row>20</xdr:row>
      <xdr:rowOff>123825</xdr:rowOff>
    </xdr:to>
    <xdr:sp>
      <xdr:nvSpPr>
        <xdr:cNvPr id="345" name="AutoShape 549"/>
        <xdr:cNvSpPr>
          <a:spLocks/>
        </xdr:cNvSpPr>
      </xdr:nvSpPr>
      <xdr:spPr>
        <a:xfrm>
          <a:off x="7781925" y="2847975"/>
          <a:ext cx="66675" cy="514350"/>
        </a:xfrm>
        <a:custGeom>
          <a:pathLst>
            <a:path h="54" w="7">
              <a:moveTo>
                <a:pt x="0" y="54"/>
              </a:moveTo>
              <a:lnTo>
                <a:pt x="0" y="4"/>
              </a:lnTo>
              <a:lnTo>
                <a:pt x="7" y="0"/>
              </a:lnTo>
              <a:lnTo>
                <a:pt x="7" y="49"/>
              </a:lnTo>
              <a:lnTo>
                <a:pt x="0" y="54"/>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17</xdr:row>
      <xdr:rowOff>133350</xdr:rowOff>
    </xdr:from>
    <xdr:to>
      <xdr:col>1</xdr:col>
      <xdr:colOff>3105150</xdr:colOff>
      <xdr:row>20</xdr:row>
      <xdr:rowOff>123825</xdr:rowOff>
    </xdr:to>
    <xdr:sp>
      <xdr:nvSpPr>
        <xdr:cNvPr id="346" name="AutoShape 550"/>
        <xdr:cNvSpPr>
          <a:spLocks/>
        </xdr:cNvSpPr>
      </xdr:nvSpPr>
      <xdr:spPr>
        <a:xfrm>
          <a:off x="7610475" y="2886075"/>
          <a:ext cx="171450"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16</xdr:row>
      <xdr:rowOff>85725</xdr:rowOff>
    </xdr:from>
    <xdr:to>
      <xdr:col>1</xdr:col>
      <xdr:colOff>3171825</xdr:colOff>
      <xdr:row>17</xdr:row>
      <xdr:rowOff>133350</xdr:rowOff>
    </xdr:to>
    <xdr:sp>
      <xdr:nvSpPr>
        <xdr:cNvPr id="347" name="AutoShape 551"/>
        <xdr:cNvSpPr>
          <a:spLocks/>
        </xdr:cNvSpPr>
      </xdr:nvSpPr>
      <xdr:spPr>
        <a:xfrm>
          <a:off x="7781925" y="2676525"/>
          <a:ext cx="66675" cy="209550"/>
        </a:xfrm>
        <a:custGeom>
          <a:pathLst>
            <a:path h="22" w="7">
              <a:moveTo>
                <a:pt x="0" y="22"/>
              </a:moveTo>
              <a:lnTo>
                <a:pt x="0" y="4"/>
              </a:lnTo>
              <a:lnTo>
                <a:pt x="7" y="0"/>
              </a:lnTo>
              <a:lnTo>
                <a:pt x="7" y="18"/>
              </a:lnTo>
              <a:lnTo>
                <a:pt x="0" y="22"/>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16</xdr:row>
      <xdr:rowOff>123825</xdr:rowOff>
    </xdr:from>
    <xdr:to>
      <xdr:col>1</xdr:col>
      <xdr:colOff>3105150</xdr:colOff>
      <xdr:row>17</xdr:row>
      <xdr:rowOff>133350</xdr:rowOff>
    </xdr:to>
    <xdr:sp>
      <xdr:nvSpPr>
        <xdr:cNvPr id="348" name="AutoShape 552"/>
        <xdr:cNvSpPr>
          <a:spLocks/>
        </xdr:cNvSpPr>
      </xdr:nvSpPr>
      <xdr:spPr>
        <a:xfrm>
          <a:off x="7610475" y="2714625"/>
          <a:ext cx="171450" cy="1714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14</xdr:row>
      <xdr:rowOff>57150</xdr:rowOff>
    </xdr:from>
    <xdr:to>
      <xdr:col>1</xdr:col>
      <xdr:colOff>3171825</xdr:colOff>
      <xdr:row>16</xdr:row>
      <xdr:rowOff>123825</xdr:rowOff>
    </xdr:to>
    <xdr:sp>
      <xdr:nvSpPr>
        <xdr:cNvPr id="349" name="AutoShape 553"/>
        <xdr:cNvSpPr>
          <a:spLocks/>
        </xdr:cNvSpPr>
      </xdr:nvSpPr>
      <xdr:spPr>
        <a:xfrm>
          <a:off x="7781925" y="2324100"/>
          <a:ext cx="66675" cy="390525"/>
        </a:xfrm>
        <a:custGeom>
          <a:pathLst>
            <a:path h="41" w="7">
              <a:moveTo>
                <a:pt x="0" y="41"/>
              </a:moveTo>
              <a:lnTo>
                <a:pt x="0" y="5"/>
              </a:lnTo>
              <a:lnTo>
                <a:pt x="7" y="0"/>
              </a:lnTo>
              <a:lnTo>
                <a:pt x="7" y="37"/>
              </a:lnTo>
              <a:lnTo>
                <a:pt x="0" y="41"/>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14</xdr:row>
      <xdr:rowOff>104775</xdr:rowOff>
    </xdr:from>
    <xdr:to>
      <xdr:col>1</xdr:col>
      <xdr:colOff>3105150</xdr:colOff>
      <xdr:row>16</xdr:row>
      <xdr:rowOff>123825</xdr:rowOff>
    </xdr:to>
    <xdr:sp>
      <xdr:nvSpPr>
        <xdr:cNvPr id="350" name="AutoShape 554"/>
        <xdr:cNvSpPr>
          <a:spLocks/>
        </xdr:cNvSpPr>
      </xdr:nvSpPr>
      <xdr:spPr>
        <a:xfrm>
          <a:off x="7610475" y="2371725"/>
          <a:ext cx="171450"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14</xdr:row>
      <xdr:rowOff>57150</xdr:rowOff>
    </xdr:from>
    <xdr:to>
      <xdr:col>1</xdr:col>
      <xdr:colOff>3171825</xdr:colOff>
      <xdr:row>14</xdr:row>
      <xdr:rowOff>104775</xdr:rowOff>
    </xdr:to>
    <xdr:sp>
      <xdr:nvSpPr>
        <xdr:cNvPr id="351" name="AutoShape 555"/>
        <xdr:cNvSpPr>
          <a:spLocks/>
        </xdr:cNvSpPr>
      </xdr:nvSpPr>
      <xdr:spPr>
        <a:xfrm>
          <a:off x="7610475" y="2324100"/>
          <a:ext cx="238125" cy="47625"/>
        </a:xfrm>
        <a:custGeom>
          <a:pathLst>
            <a:path h="5" w="25">
              <a:moveTo>
                <a:pt x="18" y="5"/>
              </a:moveTo>
              <a:lnTo>
                <a:pt x="25" y="0"/>
              </a:lnTo>
              <a:lnTo>
                <a:pt x="6" y="0"/>
              </a:lnTo>
              <a:lnTo>
                <a:pt x="0" y="5"/>
              </a:lnTo>
              <a:lnTo>
                <a:pt x="18" y="5"/>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25</xdr:row>
      <xdr:rowOff>66675</xdr:rowOff>
    </xdr:from>
    <xdr:to>
      <xdr:col>1</xdr:col>
      <xdr:colOff>3190875</xdr:colOff>
      <xdr:row>25</xdr:row>
      <xdr:rowOff>76200</xdr:rowOff>
    </xdr:to>
    <xdr:sp>
      <xdr:nvSpPr>
        <xdr:cNvPr id="352" name="AutoShape 556"/>
        <xdr:cNvSpPr>
          <a:spLocks/>
        </xdr:cNvSpPr>
      </xdr:nvSpPr>
      <xdr:spPr>
        <a:xfrm>
          <a:off x="5667375" y="4114800"/>
          <a:ext cx="22002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25</xdr:row>
      <xdr:rowOff>66675</xdr:rowOff>
    </xdr:from>
    <xdr:to>
      <xdr:col>1</xdr:col>
      <xdr:colOff>1000125</xdr:colOff>
      <xdr:row>25</xdr:row>
      <xdr:rowOff>95250</xdr:rowOff>
    </xdr:to>
    <xdr:sp>
      <xdr:nvSpPr>
        <xdr:cNvPr id="353" name="AutoShape 557"/>
        <xdr:cNvSpPr>
          <a:spLocks/>
        </xdr:cNvSpPr>
      </xdr:nvSpPr>
      <xdr:spPr>
        <a:xfrm>
          <a:off x="566737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25</xdr:row>
      <xdr:rowOff>66675</xdr:rowOff>
    </xdr:from>
    <xdr:to>
      <xdr:col>1</xdr:col>
      <xdr:colOff>1438275</xdr:colOff>
      <xdr:row>25</xdr:row>
      <xdr:rowOff>95250</xdr:rowOff>
    </xdr:to>
    <xdr:sp>
      <xdr:nvSpPr>
        <xdr:cNvPr id="354" name="AutoShape 558"/>
        <xdr:cNvSpPr>
          <a:spLocks/>
        </xdr:cNvSpPr>
      </xdr:nvSpPr>
      <xdr:spPr>
        <a:xfrm>
          <a:off x="610552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1866900</xdr:colOff>
      <xdr:row>25</xdr:row>
      <xdr:rowOff>66675</xdr:rowOff>
    </xdr:from>
    <xdr:to>
      <xdr:col>1</xdr:col>
      <xdr:colOff>1876425</xdr:colOff>
      <xdr:row>25</xdr:row>
      <xdr:rowOff>95250</xdr:rowOff>
    </xdr:to>
    <xdr:sp>
      <xdr:nvSpPr>
        <xdr:cNvPr id="355" name="AutoShape 559"/>
        <xdr:cNvSpPr>
          <a:spLocks/>
        </xdr:cNvSpPr>
      </xdr:nvSpPr>
      <xdr:spPr>
        <a:xfrm>
          <a:off x="654367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2314575</xdr:colOff>
      <xdr:row>25</xdr:row>
      <xdr:rowOff>66675</xdr:rowOff>
    </xdr:from>
    <xdr:to>
      <xdr:col>1</xdr:col>
      <xdr:colOff>2324100</xdr:colOff>
      <xdr:row>25</xdr:row>
      <xdr:rowOff>95250</xdr:rowOff>
    </xdr:to>
    <xdr:sp>
      <xdr:nvSpPr>
        <xdr:cNvPr id="356" name="AutoShape 560"/>
        <xdr:cNvSpPr>
          <a:spLocks/>
        </xdr:cNvSpPr>
      </xdr:nvSpPr>
      <xdr:spPr>
        <a:xfrm>
          <a:off x="6991350"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2762250</xdr:colOff>
      <xdr:row>25</xdr:row>
      <xdr:rowOff>66675</xdr:rowOff>
    </xdr:from>
    <xdr:to>
      <xdr:col>1</xdr:col>
      <xdr:colOff>2771775</xdr:colOff>
      <xdr:row>25</xdr:row>
      <xdr:rowOff>95250</xdr:rowOff>
    </xdr:to>
    <xdr:sp>
      <xdr:nvSpPr>
        <xdr:cNvPr id="357" name="AutoShape 561"/>
        <xdr:cNvSpPr>
          <a:spLocks/>
        </xdr:cNvSpPr>
      </xdr:nvSpPr>
      <xdr:spPr>
        <a:xfrm>
          <a:off x="743902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3190875</xdr:colOff>
      <xdr:row>25</xdr:row>
      <xdr:rowOff>66675</xdr:rowOff>
    </xdr:from>
    <xdr:to>
      <xdr:col>1</xdr:col>
      <xdr:colOff>3200400</xdr:colOff>
      <xdr:row>25</xdr:row>
      <xdr:rowOff>95250</xdr:rowOff>
    </xdr:to>
    <xdr:sp>
      <xdr:nvSpPr>
        <xdr:cNvPr id="358" name="AutoShape 562"/>
        <xdr:cNvSpPr>
          <a:spLocks/>
        </xdr:cNvSpPr>
      </xdr:nvSpPr>
      <xdr:spPr>
        <a:xfrm>
          <a:off x="7867650"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1181100</xdr:colOff>
      <xdr:row>25</xdr:row>
      <xdr:rowOff>123825</xdr:rowOff>
    </xdr:from>
    <xdr:ext cx="66675" cy="152400"/>
    <xdr:sp>
      <xdr:nvSpPr>
        <xdr:cNvPr id="359" name="AutoShape 563"/>
        <xdr:cNvSpPr>
          <a:spLocks/>
        </xdr:cNvSpPr>
      </xdr:nvSpPr>
      <xdr:spPr>
        <a:xfrm>
          <a:off x="5857875"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1</a:t>
          </a:r>
        </a:p>
      </xdr:txBody>
    </xdr:sp>
    <xdr:clientData/>
  </xdr:oneCellAnchor>
  <xdr:oneCellAnchor>
    <xdr:from>
      <xdr:col>1</xdr:col>
      <xdr:colOff>1619250</xdr:colOff>
      <xdr:row>25</xdr:row>
      <xdr:rowOff>123825</xdr:rowOff>
    </xdr:from>
    <xdr:ext cx="66675" cy="152400"/>
    <xdr:sp>
      <xdr:nvSpPr>
        <xdr:cNvPr id="360" name="AutoShape 564"/>
        <xdr:cNvSpPr>
          <a:spLocks/>
        </xdr:cNvSpPr>
      </xdr:nvSpPr>
      <xdr:spPr>
        <a:xfrm>
          <a:off x="6296025"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2</a:t>
          </a:r>
        </a:p>
      </xdr:txBody>
    </xdr:sp>
    <xdr:clientData/>
  </xdr:oneCellAnchor>
  <xdr:oneCellAnchor>
    <xdr:from>
      <xdr:col>1</xdr:col>
      <xdr:colOff>2066925</xdr:colOff>
      <xdr:row>25</xdr:row>
      <xdr:rowOff>123825</xdr:rowOff>
    </xdr:from>
    <xdr:ext cx="66675" cy="152400"/>
    <xdr:sp>
      <xdr:nvSpPr>
        <xdr:cNvPr id="361" name="AutoShape 565"/>
        <xdr:cNvSpPr>
          <a:spLocks/>
        </xdr:cNvSpPr>
      </xdr:nvSpPr>
      <xdr:spPr>
        <a:xfrm>
          <a:off x="6743700"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3</a:t>
          </a:r>
        </a:p>
      </xdr:txBody>
    </xdr:sp>
    <xdr:clientData/>
  </xdr:oneCellAnchor>
  <xdr:oneCellAnchor>
    <xdr:from>
      <xdr:col>1</xdr:col>
      <xdr:colOff>2505075</xdr:colOff>
      <xdr:row>25</xdr:row>
      <xdr:rowOff>123825</xdr:rowOff>
    </xdr:from>
    <xdr:ext cx="66675" cy="152400"/>
    <xdr:sp>
      <xdr:nvSpPr>
        <xdr:cNvPr id="362" name="AutoShape 566"/>
        <xdr:cNvSpPr>
          <a:spLocks/>
        </xdr:cNvSpPr>
      </xdr:nvSpPr>
      <xdr:spPr>
        <a:xfrm>
          <a:off x="7181850"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4</a:t>
          </a:r>
        </a:p>
      </xdr:txBody>
    </xdr:sp>
    <xdr:clientData/>
  </xdr:oneCellAnchor>
  <xdr:oneCellAnchor>
    <xdr:from>
      <xdr:col>1</xdr:col>
      <xdr:colOff>2952750</xdr:colOff>
      <xdr:row>25</xdr:row>
      <xdr:rowOff>123825</xdr:rowOff>
    </xdr:from>
    <xdr:ext cx="66675" cy="152400"/>
    <xdr:sp>
      <xdr:nvSpPr>
        <xdr:cNvPr id="363" name="AutoShape 567"/>
        <xdr:cNvSpPr>
          <a:spLocks/>
        </xdr:cNvSpPr>
      </xdr:nvSpPr>
      <xdr:spPr>
        <a:xfrm>
          <a:off x="7629525"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5</a:t>
          </a:r>
        </a:p>
      </xdr:txBody>
    </xdr:sp>
    <xdr:clientData/>
  </xdr:oneCellAnchor>
  <xdr:oneCellAnchor>
    <xdr:from>
      <xdr:col>1</xdr:col>
      <xdr:colOff>1828800</xdr:colOff>
      <xdr:row>27</xdr:row>
      <xdr:rowOff>9525</xdr:rowOff>
    </xdr:from>
    <xdr:ext cx="485775" cy="152400"/>
    <xdr:sp>
      <xdr:nvSpPr>
        <xdr:cNvPr id="364" name="AutoShape 568"/>
        <xdr:cNvSpPr>
          <a:spLocks/>
        </xdr:cNvSpPr>
      </xdr:nvSpPr>
      <xdr:spPr>
        <a:xfrm>
          <a:off x="6505575" y="4381500"/>
          <a:ext cx="4857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Iterations</a:t>
          </a:r>
        </a:p>
      </xdr:txBody>
    </xdr:sp>
    <xdr:clientData/>
  </xdr:oneCellAnchor>
  <xdr:oneCellAnchor>
    <xdr:from>
      <xdr:col>1</xdr:col>
      <xdr:colOff>2076450</xdr:colOff>
      <xdr:row>10</xdr:row>
      <xdr:rowOff>142875</xdr:rowOff>
    </xdr:from>
    <xdr:ext cx="1066800" cy="180975"/>
    <xdr:sp>
      <xdr:nvSpPr>
        <xdr:cNvPr id="365" name="AutoShape 569"/>
        <xdr:cNvSpPr>
          <a:spLocks/>
        </xdr:cNvSpPr>
      </xdr:nvSpPr>
      <xdr:spPr>
        <a:xfrm>
          <a:off x="6753225" y="1762125"/>
          <a:ext cx="1066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Macroeconomics</a:t>
          </a:r>
        </a:p>
      </xdr:txBody>
    </xdr:sp>
    <xdr:clientData/>
  </xdr:oneCellAnchor>
  <xdr:twoCellAnchor>
    <xdr:from>
      <xdr:col>1</xdr:col>
      <xdr:colOff>3743325</xdr:colOff>
      <xdr:row>17</xdr:row>
      <xdr:rowOff>123825</xdr:rowOff>
    </xdr:from>
    <xdr:to>
      <xdr:col>2</xdr:col>
      <xdr:colOff>28575</xdr:colOff>
      <xdr:row>23</xdr:row>
      <xdr:rowOff>114300</xdr:rowOff>
    </xdr:to>
    <xdr:sp>
      <xdr:nvSpPr>
        <xdr:cNvPr id="366" name="AutoShape 570"/>
        <xdr:cNvSpPr>
          <a:spLocks/>
        </xdr:cNvSpPr>
      </xdr:nvSpPr>
      <xdr:spPr>
        <a:xfrm>
          <a:off x="8420100" y="2876550"/>
          <a:ext cx="923925" cy="962025"/>
        </a:xfrm>
        <a:prstGeom prst="rect">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3800475</xdr:colOff>
      <xdr:row>18</xdr:row>
      <xdr:rowOff>28575</xdr:rowOff>
    </xdr:from>
    <xdr:to>
      <xdr:col>1</xdr:col>
      <xdr:colOff>3867150</xdr:colOff>
      <xdr:row>18</xdr:row>
      <xdr:rowOff>95250</xdr:rowOff>
    </xdr:to>
    <xdr:sp>
      <xdr:nvSpPr>
        <xdr:cNvPr id="367" name="AutoShape 571"/>
        <xdr:cNvSpPr>
          <a:spLocks/>
        </xdr:cNvSpPr>
      </xdr:nvSpPr>
      <xdr:spPr>
        <a:xfrm>
          <a:off x="8477250" y="2943225"/>
          <a:ext cx="66675" cy="6667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17</xdr:row>
      <xdr:rowOff>152400</xdr:rowOff>
    </xdr:from>
    <xdr:ext cx="342900" cy="152400"/>
    <xdr:sp>
      <xdr:nvSpPr>
        <xdr:cNvPr id="368" name="AutoShape 572"/>
        <xdr:cNvSpPr>
          <a:spLocks/>
        </xdr:cNvSpPr>
      </xdr:nvSpPr>
      <xdr:spPr>
        <a:xfrm>
          <a:off x="8582025" y="2905125"/>
          <a:ext cx="3429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Mining</a:t>
          </a:r>
        </a:p>
      </xdr:txBody>
    </xdr:sp>
    <xdr:clientData/>
  </xdr:oneCellAnchor>
  <xdr:twoCellAnchor>
    <xdr:from>
      <xdr:col>1</xdr:col>
      <xdr:colOff>3800475</xdr:colOff>
      <xdr:row>19</xdr:row>
      <xdr:rowOff>57150</xdr:rowOff>
    </xdr:from>
    <xdr:to>
      <xdr:col>1</xdr:col>
      <xdr:colOff>3867150</xdr:colOff>
      <xdr:row>19</xdr:row>
      <xdr:rowOff>123825</xdr:rowOff>
    </xdr:to>
    <xdr:sp>
      <xdr:nvSpPr>
        <xdr:cNvPr id="369" name="AutoShape 573"/>
        <xdr:cNvSpPr>
          <a:spLocks/>
        </xdr:cNvSpPr>
      </xdr:nvSpPr>
      <xdr:spPr>
        <a:xfrm>
          <a:off x="8477250" y="3133725"/>
          <a:ext cx="66675" cy="6667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19</xdr:row>
      <xdr:rowOff>19050</xdr:rowOff>
    </xdr:from>
    <xdr:ext cx="542925" cy="152400"/>
    <xdr:sp>
      <xdr:nvSpPr>
        <xdr:cNvPr id="370" name="AutoShape 574"/>
        <xdr:cNvSpPr>
          <a:spLocks/>
        </xdr:cNvSpPr>
      </xdr:nvSpPr>
      <xdr:spPr>
        <a:xfrm>
          <a:off x="8582025" y="3095625"/>
          <a:ext cx="5429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Ag exports</a:t>
          </a:r>
        </a:p>
      </xdr:txBody>
    </xdr:sp>
    <xdr:clientData/>
  </xdr:oneCellAnchor>
  <xdr:twoCellAnchor>
    <xdr:from>
      <xdr:col>1</xdr:col>
      <xdr:colOff>3800475</xdr:colOff>
      <xdr:row>20</xdr:row>
      <xdr:rowOff>95250</xdr:rowOff>
    </xdr:from>
    <xdr:to>
      <xdr:col>1</xdr:col>
      <xdr:colOff>3867150</xdr:colOff>
      <xdr:row>21</xdr:row>
      <xdr:rowOff>0</xdr:rowOff>
    </xdr:to>
    <xdr:sp>
      <xdr:nvSpPr>
        <xdr:cNvPr id="371" name="AutoShape 575"/>
        <xdr:cNvSpPr>
          <a:spLocks/>
        </xdr:cNvSpPr>
      </xdr:nvSpPr>
      <xdr:spPr>
        <a:xfrm>
          <a:off x="8477250" y="3333750"/>
          <a:ext cx="66675" cy="6667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20</xdr:row>
      <xdr:rowOff>57150</xdr:rowOff>
    </xdr:from>
    <xdr:ext cx="657225" cy="152400"/>
    <xdr:sp>
      <xdr:nvSpPr>
        <xdr:cNvPr id="372" name="AutoShape 576"/>
        <xdr:cNvSpPr>
          <a:spLocks/>
        </xdr:cNvSpPr>
      </xdr:nvSpPr>
      <xdr:spPr>
        <a:xfrm>
          <a:off x="8582025" y="3295650"/>
          <a:ext cx="6572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Manuf/Svces</a:t>
          </a:r>
        </a:p>
      </xdr:txBody>
    </xdr:sp>
    <xdr:clientData/>
  </xdr:oneCellAnchor>
  <xdr:twoCellAnchor>
    <xdr:from>
      <xdr:col>1</xdr:col>
      <xdr:colOff>3800475</xdr:colOff>
      <xdr:row>21</xdr:row>
      <xdr:rowOff>123825</xdr:rowOff>
    </xdr:from>
    <xdr:to>
      <xdr:col>1</xdr:col>
      <xdr:colOff>3867150</xdr:colOff>
      <xdr:row>22</xdr:row>
      <xdr:rowOff>28575</xdr:rowOff>
    </xdr:to>
    <xdr:sp>
      <xdr:nvSpPr>
        <xdr:cNvPr id="373" name="AutoShape 577"/>
        <xdr:cNvSpPr>
          <a:spLocks/>
        </xdr:cNvSpPr>
      </xdr:nvSpPr>
      <xdr:spPr>
        <a:xfrm>
          <a:off x="8477250" y="3524250"/>
          <a:ext cx="66675" cy="66675"/>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21</xdr:row>
      <xdr:rowOff>85725</xdr:rowOff>
    </xdr:from>
    <xdr:ext cx="723900" cy="152400"/>
    <xdr:sp>
      <xdr:nvSpPr>
        <xdr:cNvPr id="374" name="AutoShape 578"/>
        <xdr:cNvSpPr>
          <a:spLocks/>
        </xdr:cNvSpPr>
      </xdr:nvSpPr>
      <xdr:spPr>
        <a:xfrm>
          <a:off x="8582025" y="3486150"/>
          <a:ext cx="7239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Energy Sector</a:t>
          </a:r>
        </a:p>
      </xdr:txBody>
    </xdr:sp>
    <xdr:clientData/>
  </xdr:oneCellAnchor>
  <xdr:twoCellAnchor>
    <xdr:from>
      <xdr:col>1</xdr:col>
      <xdr:colOff>3800475</xdr:colOff>
      <xdr:row>22</xdr:row>
      <xdr:rowOff>152400</xdr:rowOff>
    </xdr:from>
    <xdr:to>
      <xdr:col>1</xdr:col>
      <xdr:colOff>3867150</xdr:colOff>
      <xdr:row>23</xdr:row>
      <xdr:rowOff>57150</xdr:rowOff>
    </xdr:to>
    <xdr:sp>
      <xdr:nvSpPr>
        <xdr:cNvPr id="375" name="AutoShape 579"/>
        <xdr:cNvSpPr>
          <a:spLocks/>
        </xdr:cNvSpPr>
      </xdr:nvSpPr>
      <xdr:spPr>
        <a:xfrm>
          <a:off x="8477250" y="3714750"/>
          <a:ext cx="66675" cy="6667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22</xdr:row>
      <xdr:rowOff>114300</xdr:rowOff>
    </xdr:from>
    <xdr:ext cx="628650" cy="152400"/>
    <xdr:sp>
      <xdr:nvSpPr>
        <xdr:cNvPr id="376" name="AutoShape 580"/>
        <xdr:cNvSpPr>
          <a:spLocks/>
        </xdr:cNvSpPr>
      </xdr:nvSpPr>
      <xdr:spPr>
        <a:xfrm>
          <a:off x="8582025" y="3676650"/>
          <a:ext cx="62865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Food Sector</a:t>
          </a:r>
        </a:p>
      </xdr:txBody>
    </xdr:sp>
    <xdr:clientData/>
  </xdr:oneCellAnchor>
  <xdr:twoCellAnchor>
    <xdr:from>
      <xdr:col>1</xdr:col>
      <xdr:colOff>600075</xdr:colOff>
      <xdr:row>10</xdr:row>
      <xdr:rowOff>47625</xdr:rowOff>
    </xdr:from>
    <xdr:to>
      <xdr:col>2</xdr:col>
      <xdr:colOff>66675</xdr:colOff>
      <xdr:row>29</xdr:row>
      <xdr:rowOff>0</xdr:rowOff>
    </xdr:to>
    <xdr:sp>
      <xdr:nvSpPr>
        <xdr:cNvPr id="377" name="AutoShape 581"/>
        <xdr:cNvSpPr>
          <a:spLocks/>
        </xdr:cNvSpPr>
      </xdr:nvSpPr>
      <xdr:spPr>
        <a:xfrm>
          <a:off x="5276850" y="1666875"/>
          <a:ext cx="4105275" cy="3028950"/>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638175</xdr:colOff>
      <xdr:row>31</xdr:row>
      <xdr:rowOff>0</xdr:rowOff>
    </xdr:from>
    <xdr:to>
      <xdr:col>2</xdr:col>
      <xdr:colOff>152400</xdr:colOff>
      <xdr:row>47</xdr:row>
      <xdr:rowOff>57150</xdr:rowOff>
    </xdr:to>
    <xdr:sp>
      <xdr:nvSpPr>
        <xdr:cNvPr id="378" name="AutoShape 582"/>
        <xdr:cNvSpPr>
          <a:spLocks/>
        </xdr:cNvSpPr>
      </xdr:nvSpPr>
      <xdr:spPr>
        <a:xfrm>
          <a:off x="5314950" y="5019675"/>
          <a:ext cx="4152900" cy="2647950"/>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619125</xdr:colOff>
      <xdr:row>30</xdr:row>
      <xdr:rowOff>142875</xdr:rowOff>
    </xdr:from>
    <xdr:to>
      <xdr:col>2</xdr:col>
      <xdr:colOff>123825</xdr:colOff>
      <xdr:row>47</xdr:row>
      <xdr:rowOff>28575</xdr:rowOff>
    </xdr:to>
    <xdr:sp>
      <xdr:nvSpPr>
        <xdr:cNvPr id="379" name="AutoShape 583"/>
        <xdr:cNvSpPr>
          <a:spLocks/>
        </xdr:cNvSpPr>
      </xdr:nvSpPr>
      <xdr:spPr>
        <a:xfrm>
          <a:off x="5295900" y="5000625"/>
          <a:ext cx="4143375" cy="2638425"/>
        </a:xfrm>
        <a:prstGeom prst="roundRect">
          <a:avLst/>
        </a:prstGeom>
        <a:solidFill>
          <a:srgbClr val="FFFFCC"/>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4048125</xdr:colOff>
      <xdr:row>44</xdr:row>
      <xdr:rowOff>19050</xdr:rowOff>
    </xdr:to>
    <xdr:sp>
      <xdr:nvSpPr>
        <xdr:cNvPr id="380" name="AutoShape 584"/>
        <xdr:cNvSpPr>
          <a:spLocks/>
        </xdr:cNvSpPr>
      </xdr:nvSpPr>
      <xdr:spPr>
        <a:xfrm>
          <a:off x="6162675" y="5362575"/>
          <a:ext cx="2562225" cy="178117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42</xdr:row>
      <xdr:rowOff>123825</xdr:rowOff>
    </xdr:from>
    <xdr:to>
      <xdr:col>1</xdr:col>
      <xdr:colOff>4048125</xdr:colOff>
      <xdr:row>42</xdr:row>
      <xdr:rowOff>133350</xdr:rowOff>
    </xdr:to>
    <xdr:sp>
      <xdr:nvSpPr>
        <xdr:cNvPr id="381" name="AutoShape 585"/>
        <xdr:cNvSpPr>
          <a:spLocks/>
        </xdr:cNvSpPr>
      </xdr:nvSpPr>
      <xdr:spPr>
        <a:xfrm>
          <a:off x="6162675" y="692467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41</xdr:row>
      <xdr:rowOff>66675</xdr:rowOff>
    </xdr:from>
    <xdr:to>
      <xdr:col>1</xdr:col>
      <xdr:colOff>4048125</xdr:colOff>
      <xdr:row>41</xdr:row>
      <xdr:rowOff>76200</xdr:rowOff>
    </xdr:to>
    <xdr:sp>
      <xdr:nvSpPr>
        <xdr:cNvPr id="382" name="AutoShape 586"/>
        <xdr:cNvSpPr>
          <a:spLocks/>
        </xdr:cNvSpPr>
      </xdr:nvSpPr>
      <xdr:spPr>
        <a:xfrm>
          <a:off x="6162675" y="670560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40</xdr:row>
      <xdr:rowOff>9525</xdr:rowOff>
    </xdr:from>
    <xdr:to>
      <xdr:col>1</xdr:col>
      <xdr:colOff>4048125</xdr:colOff>
      <xdr:row>40</xdr:row>
      <xdr:rowOff>19050</xdr:rowOff>
    </xdr:to>
    <xdr:sp>
      <xdr:nvSpPr>
        <xdr:cNvPr id="383" name="AutoShape 587"/>
        <xdr:cNvSpPr>
          <a:spLocks/>
        </xdr:cNvSpPr>
      </xdr:nvSpPr>
      <xdr:spPr>
        <a:xfrm>
          <a:off x="6162675" y="648652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38</xdr:row>
      <xdr:rowOff>104775</xdr:rowOff>
    </xdr:from>
    <xdr:to>
      <xdr:col>1</xdr:col>
      <xdr:colOff>4048125</xdr:colOff>
      <xdr:row>38</xdr:row>
      <xdr:rowOff>114300</xdr:rowOff>
    </xdr:to>
    <xdr:sp>
      <xdr:nvSpPr>
        <xdr:cNvPr id="384" name="AutoShape 588"/>
        <xdr:cNvSpPr>
          <a:spLocks/>
        </xdr:cNvSpPr>
      </xdr:nvSpPr>
      <xdr:spPr>
        <a:xfrm>
          <a:off x="6162675" y="625792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37</xdr:row>
      <xdr:rowOff>38100</xdr:rowOff>
    </xdr:from>
    <xdr:to>
      <xdr:col>1</xdr:col>
      <xdr:colOff>4048125</xdr:colOff>
      <xdr:row>37</xdr:row>
      <xdr:rowOff>47625</xdr:rowOff>
    </xdr:to>
    <xdr:sp>
      <xdr:nvSpPr>
        <xdr:cNvPr id="385" name="AutoShape 589"/>
        <xdr:cNvSpPr>
          <a:spLocks/>
        </xdr:cNvSpPr>
      </xdr:nvSpPr>
      <xdr:spPr>
        <a:xfrm>
          <a:off x="6162675" y="602932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35</xdr:row>
      <xdr:rowOff>142875</xdr:rowOff>
    </xdr:from>
    <xdr:to>
      <xdr:col>1</xdr:col>
      <xdr:colOff>4048125</xdr:colOff>
      <xdr:row>35</xdr:row>
      <xdr:rowOff>152400</xdr:rowOff>
    </xdr:to>
    <xdr:sp>
      <xdr:nvSpPr>
        <xdr:cNvPr id="386" name="AutoShape 590"/>
        <xdr:cNvSpPr>
          <a:spLocks/>
        </xdr:cNvSpPr>
      </xdr:nvSpPr>
      <xdr:spPr>
        <a:xfrm>
          <a:off x="6162675" y="581025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34</xdr:row>
      <xdr:rowOff>76200</xdr:rowOff>
    </xdr:from>
    <xdr:to>
      <xdr:col>1</xdr:col>
      <xdr:colOff>4048125</xdr:colOff>
      <xdr:row>34</xdr:row>
      <xdr:rowOff>85725</xdr:rowOff>
    </xdr:to>
    <xdr:sp>
      <xdr:nvSpPr>
        <xdr:cNvPr id="387" name="AutoShape 591"/>
        <xdr:cNvSpPr>
          <a:spLocks/>
        </xdr:cNvSpPr>
      </xdr:nvSpPr>
      <xdr:spPr>
        <a:xfrm>
          <a:off x="6162675" y="558165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4048125</xdr:colOff>
      <xdr:row>33</xdr:row>
      <xdr:rowOff>28575</xdr:rowOff>
    </xdr:to>
    <xdr:sp>
      <xdr:nvSpPr>
        <xdr:cNvPr id="388" name="AutoShape 592"/>
        <xdr:cNvSpPr>
          <a:spLocks/>
        </xdr:cNvSpPr>
      </xdr:nvSpPr>
      <xdr:spPr>
        <a:xfrm>
          <a:off x="6162675" y="536257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4048125</xdr:colOff>
      <xdr:row>44</xdr:row>
      <xdr:rowOff>19050</xdr:rowOff>
    </xdr:to>
    <xdr:sp>
      <xdr:nvSpPr>
        <xdr:cNvPr id="389" name="AutoShape 593"/>
        <xdr:cNvSpPr>
          <a:spLocks/>
        </xdr:cNvSpPr>
      </xdr:nvSpPr>
      <xdr:spPr>
        <a:xfrm>
          <a:off x="6162675" y="5362575"/>
          <a:ext cx="2562225" cy="1781175"/>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1495425</xdr:colOff>
      <xdr:row>44</xdr:row>
      <xdr:rowOff>19050</xdr:rowOff>
    </xdr:to>
    <xdr:sp>
      <xdr:nvSpPr>
        <xdr:cNvPr id="390" name="AutoShape 594"/>
        <xdr:cNvSpPr>
          <a:spLocks/>
        </xdr:cNvSpPr>
      </xdr:nvSpPr>
      <xdr:spPr>
        <a:xfrm>
          <a:off x="6162675" y="5362575"/>
          <a:ext cx="9525" cy="17811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44</xdr:row>
      <xdr:rowOff>19050</xdr:rowOff>
    </xdr:from>
    <xdr:to>
      <xdr:col>1</xdr:col>
      <xdr:colOff>1485900</xdr:colOff>
      <xdr:row>44</xdr:row>
      <xdr:rowOff>28575</xdr:rowOff>
    </xdr:to>
    <xdr:sp>
      <xdr:nvSpPr>
        <xdr:cNvPr id="391" name="AutoShape 595"/>
        <xdr:cNvSpPr>
          <a:spLocks/>
        </xdr:cNvSpPr>
      </xdr:nvSpPr>
      <xdr:spPr>
        <a:xfrm>
          <a:off x="6105525" y="714375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42</xdr:row>
      <xdr:rowOff>123825</xdr:rowOff>
    </xdr:from>
    <xdr:to>
      <xdr:col>1</xdr:col>
      <xdr:colOff>1485900</xdr:colOff>
      <xdr:row>42</xdr:row>
      <xdr:rowOff>133350</xdr:rowOff>
    </xdr:to>
    <xdr:sp>
      <xdr:nvSpPr>
        <xdr:cNvPr id="392" name="AutoShape 596"/>
        <xdr:cNvSpPr>
          <a:spLocks/>
        </xdr:cNvSpPr>
      </xdr:nvSpPr>
      <xdr:spPr>
        <a:xfrm>
          <a:off x="6105525" y="692467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41</xdr:row>
      <xdr:rowOff>66675</xdr:rowOff>
    </xdr:from>
    <xdr:to>
      <xdr:col>1</xdr:col>
      <xdr:colOff>1485900</xdr:colOff>
      <xdr:row>41</xdr:row>
      <xdr:rowOff>76200</xdr:rowOff>
    </xdr:to>
    <xdr:sp>
      <xdr:nvSpPr>
        <xdr:cNvPr id="393" name="AutoShape 597"/>
        <xdr:cNvSpPr>
          <a:spLocks/>
        </xdr:cNvSpPr>
      </xdr:nvSpPr>
      <xdr:spPr>
        <a:xfrm>
          <a:off x="6105525" y="670560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40</xdr:row>
      <xdr:rowOff>9525</xdr:rowOff>
    </xdr:from>
    <xdr:to>
      <xdr:col>1</xdr:col>
      <xdr:colOff>1485900</xdr:colOff>
      <xdr:row>40</xdr:row>
      <xdr:rowOff>19050</xdr:rowOff>
    </xdr:to>
    <xdr:sp>
      <xdr:nvSpPr>
        <xdr:cNvPr id="394" name="AutoShape 598"/>
        <xdr:cNvSpPr>
          <a:spLocks/>
        </xdr:cNvSpPr>
      </xdr:nvSpPr>
      <xdr:spPr>
        <a:xfrm>
          <a:off x="6105525" y="648652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38</xdr:row>
      <xdr:rowOff>104775</xdr:rowOff>
    </xdr:from>
    <xdr:to>
      <xdr:col>1</xdr:col>
      <xdr:colOff>1485900</xdr:colOff>
      <xdr:row>38</xdr:row>
      <xdr:rowOff>114300</xdr:rowOff>
    </xdr:to>
    <xdr:sp>
      <xdr:nvSpPr>
        <xdr:cNvPr id="395" name="AutoShape 599"/>
        <xdr:cNvSpPr>
          <a:spLocks/>
        </xdr:cNvSpPr>
      </xdr:nvSpPr>
      <xdr:spPr>
        <a:xfrm>
          <a:off x="6105525" y="625792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37</xdr:row>
      <xdr:rowOff>38100</xdr:rowOff>
    </xdr:from>
    <xdr:to>
      <xdr:col>1</xdr:col>
      <xdr:colOff>1485900</xdr:colOff>
      <xdr:row>37</xdr:row>
      <xdr:rowOff>47625</xdr:rowOff>
    </xdr:to>
    <xdr:sp>
      <xdr:nvSpPr>
        <xdr:cNvPr id="396" name="AutoShape 600"/>
        <xdr:cNvSpPr>
          <a:spLocks/>
        </xdr:cNvSpPr>
      </xdr:nvSpPr>
      <xdr:spPr>
        <a:xfrm>
          <a:off x="6105525" y="602932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35</xdr:row>
      <xdr:rowOff>142875</xdr:rowOff>
    </xdr:from>
    <xdr:to>
      <xdr:col>1</xdr:col>
      <xdr:colOff>1485900</xdr:colOff>
      <xdr:row>35</xdr:row>
      <xdr:rowOff>152400</xdr:rowOff>
    </xdr:to>
    <xdr:sp>
      <xdr:nvSpPr>
        <xdr:cNvPr id="397" name="AutoShape 601"/>
        <xdr:cNvSpPr>
          <a:spLocks/>
        </xdr:cNvSpPr>
      </xdr:nvSpPr>
      <xdr:spPr>
        <a:xfrm>
          <a:off x="6105525" y="581025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34</xdr:row>
      <xdr:rowOff>76200</xdr:rowOff>
    </xdr:from>
    <xdr:to>
      <xdr:col>1</xdr:col>
      <xdr:colOff>1485900</xdr:colOff>
      <xdr:row>34</xdr:row>
      <xdr:rowOff>85725</xdr:rowOff>
    </xdr:to>
    <xdr:sp>
      <xdr:nvSpPr>
        <xdr:cNvPr id="398" name="AutoShape 602"/>
        <xdr:cNvSpPr>
          <a:spLocks/>
        </xdr:cNvSpPr>
      </xdr:nvSpPr>
      <xdr:spPr>
        <a:xfrm>
          <a:off x="6105525" y="558165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33</xdr:row>
      <xdr:rowOff>19050</xdr:rowOff>
    </xdr:from>
    <xdr:to>
      <xdr:col>1</xdr:col>
      <xdr:colOff>1485900</xdr:colOff>
      <xdr:row>33</xdr:row>
      <xdr:rowOff>28575</xdr:rowOff>
    </xdr:to>
    <xdr:sp>
      <xdr:nvSpPr>
        <xdr:cNvPr id="399" name="AutoShape 603"/>
        <xdr:cNvSpPr>
          <a:spLocks/>
        </xdr:cNvSpPr>
      </xdr:nvSpPr>
      <xdr:spPr>
        <a:xfrm>
          <a:off x="6105525" y="536257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44</xdr:row>
      <xdr:rowOff>19050</xdr:rowOff>
    </xdr:from>
    <xdr:to>
      <xdr:col>1</xdr:col>
      <xdr:colOff>4048125</xdr:colOff>
      <xdr:row>44</xdr:row>
      <xdr:rowOff>28575</xdr:rowOff>
    </xdr:to>
    <xdr:sp>
      <xdr:nvSpPr>
        <xdr:cNvPr id="400" name="AutoShape 604"/>
        <xdr:cNvSpPr>
          <a:spLocks/>
        </xdr:cNvSpPr>
      </xdr:nvSpPr>
      <xdr:spPr>
        <a:xfrm>
          <a:off x="6162675" y="714375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44</xdr:row>
      <xdr:rowOff>19050</xdr:rowOff>
    </xdr:from>
    <xdr:to>
      <xdr:col>1</xdr:col>
      <xdr:colOff>1495425</xdr:colOff>
      <xdr:row>44</xdr:row>
      <xdr:rowOff>66675</xdr:rowOff>
    </xdr:to>
    <xdr:sp>
      <xdr:nvSpPr>
        <xdr:cNvPr id="401" name="AutoShape 605"/>
        <xdr:cNvSpPr>
          <a:spLocks/>
        </xdr:cNvSpPr>
      </xdr:nvSpPr>
      <xdr:spPr>
        <a:xfrm flipV="1">
          <a:off x="6162675"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1990725</xdr:colOff>
      <xdr:row>44</xdr:row>
      <xdr:rowOff>19050</xdr:rowOff>
    </xdr:from>
    <xdr:to>
      <xdr:col>1</xdr:col>
      <xdr:colOff>2000250</xdr:colOff>
      <xdr:row>44</xdr:row>
      <xdr:rowOff>66675</xdr:rowOff>
    </xdr:to>
    <xdr:sp>
      <xdr:nvSpPr>
        <xdr:cNvPr id="402" name="AutoShape 606"/>
        <xdr:cNvSpPr>
          <a:spLocks/>
        </xdr:cNvSpPr>
      </xdr:nvSpPr>
      <xdr:spPr>
        <a:xfrm flipV="1">
          <a:off x="666750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2505075</xdr:colOff>
      <xdr:row>44</xdr:row>
      <xdr:rowOff>19050</xdr:rowOff>
    </xdr:from>
    <xdr:to>
      <xdr:col>1</xdr:col>
      <xdr:colOff>2514600</xdr:colOff>
      <xdr:row>44</xdr:row>
      <xdr:rowOff>66675</xdr:rowOff>
    </xdr:to>
    <xdr:sp>
      <xdr:nvSpPr>
        <xdr:cNvPr id="403" name="AutoShape 607"/>
        <xdr:cNvSpPr>
          <a:spLocks/>
        </xdr:cNvSpPr>
      </xdr:nvSpPr>
      <xdr:spPr>
        <a:xfrm flipV="1">
          <a:off x="718185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3019425</xdr:colOff>
      <xdr:row>44</xdr:row>
      <xdr:rowOff>19050</xdr:rowOff>
    </xdr:from>
    <xdr:to>
      <xdr:col>1</xdr:col>
      <xdr:colOff>3028950</xdr:colOff>
      <xdr:row>44</xdr:row>
      <xdr:rowOff>66675</xdr:rowOff>
    </xdr:to>
    <xdr:sp>
      <xdr:nvSpPr>
        <xdr:cNvPr id="404" name="AutoShape 608"/>
        <xdr:cNvSpPr>
          <a:spLocks/>
        </xdr:cNvSpPr>
      </xdr:nvSpPr>
      <xdr:spPr>
        <a:xfrm flipV="1">
          <a:off x="769620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3533775</xdr:colOff>
      <xdr:row>44</xdr:row>
      <xdr:rowOff>19050</xdr:rowOff>
    </xdr:from>
    <xdr:to>
      <xdr:col>1</xdr:col>
      <xdr:colOff>3543300</xdr:colOff>
      <xdr:row>44</xdr:row>
      <xdr:rowOff>66675</xdr:rowOff>
    </xdr:to>
    <xdr:sp>
      <xdr:nvSpPr>
        <xdr:cNvPr id="405" name="AutoShape 609"/>
        <xdr:cNvSpPr>
          <a:spLocks/>
        </xdr:cNvSpPr>
      </xdr:nvSpPr>
      <xdr:spPr>
        <a:xfrm flipV="1">
          <a:off x="821055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4048125</xdr:colOff>
      <xdr:row>44</xdr:row>
      <xdr:rowOff>19050</xdr:rowOff>
    </xdr:from>
    <xdr:to>
      <xdr:col>1</xdr:col>
      <xdr:colOff>4057650</xdr:colOff>
      <xdr:row>44</xdr:row>
      <xdr:rowOff>66675</xdr:rowOff>
    </xdr:to>
    <xdr:sp>
      <xdr:nvSpPr>
        <xdr:cNvPr id="406" name="AutoShape 610"/>
        <xdr:cNvSpPr>
          <a:spLocks/>
        </xdr:cNvSpPr>
      </xdr:nvSpPr>
      <xdr:spPr>
        <a:xfrm flipV="1">
          <a:off x="872490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1724025</xdr:colOff>
      <xdr:row>34</xdr:row>
      <xdr:rowOff>76200</xdr:rowOff>
    </xdr:from>
    <xdr:to>
      <xdr:col>1</xdr:col>
      <xdr:colOff>2266950</xdr:colOff>
      <xdr:row>35</xdr:row>
      <xdr:rowOff>38100</xdr:rowOff>
    </xdr:to>
    <xdr:sp>
      <xdr:nvSpPr>
        <xdr:cNvPr id="407" name="AutoShape 611"/>
        <xdr:cNvSpPr>
          <a:spLocks/>
        </xdr:cNvSpPr>
      </xdr:nvSpPr>
      <xdr:spPr>
        <a:xfrm>
          <a:off x="6400800" y="5581650"/>
          <a:ext cx="542925" cy="123825"/>
        </a:xfrm>
        <a:custGeom>
          <a:pathLst>
            <a:path h="13" w="57">
              <a:moveTo>
                <a:pt x="0" y="3"/>
              </a:moveTo>
              <a:lnTo>
                <a:pt x="56" y="13"/>
              </a:lnTo>
              <a:lnTo>
                <a:pt x="57" y="10"/>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2238375</xdr:colOff>
      <xdr:row>35</xdr:row>
      <xdr:rowOff>9525</xdr:rowOff>
    </xdr:from>
    <xdr:to>
      <xdr:col>1</xdr:col>
      <xdr:colOff>2781300</xdr:colOff>
      <xdr:row>35</xdr:row>
      <xdr:rowOff>114300</xdr:rowOff>
    </xdr:to>
    <xdr:sp>
      <xdr:nvSpPr>
        <xdr:cNvPr id="408" name="AutoShape 612"/>
        <xdr:cNvSpPr>
          <a:spLocks/>
        </xdr:cNvSpPr>
      </xdr:nvSpPr>
      <xdr:spPr>
        <a:xfrm>
          <a:off x="6915150" y="5676900"/>
          <a:ext cx="542925" cy="104775"/>
        </a:xfrm>
        <a:custGeom>
          <a:pathLst>
            <a:path h="11" w="57">
              <a:moveTo>
                <a:pt x="0" y="3"/>
              </a:moveTo>
              <a:lnTo>
                <a:pt x="56" y="11"/>
              </a:lnTo>
              <a:lnTo>
                <a:pt x="57" y="8"/>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2752725</xdr:colOff>
      <xdr:row>35</xdr:row>
      <xdr:rowOff>85725</xdr:rowOff>
    </xdr:from>
    <xdr:to>
      <xdr:col>1</xdr:col>
      <xdr:colOff>3295650</xdr:colOff>
      <xdr:row>36</xdr:row>
      <xdr:rowOff>0</xdr:rowOff>
    </xdr:to>
    <xdr:sp>
      <xdr:nvSpPr>
        <xdr:cNvPr id="409" name="AutoShape 613"/>
        <xdr:cNvSpPr>
          <a:spLocks/>
        </xdr:cNvSpPr>
      </xdr:nvSpPr>
      <xdr:spPr>
        <a:xfrm>
          <a:off x="7429500" y="5753100"/>
          <a:ext cx="542925" cy="76200"/>
        </a:xfrm>
        <a:custGeom>
          <a:pathLst>
            <a:path h="8" w="57">
              <a:moveTo>
                <a:pt x="0" y="3"/>
              </a:moveTo>
              <a:lnTo>
                <a:pt x="56" y="8"/>
              </a:lnTo>
              <a:lnTo>
                <a:pt x="57" y="5"/>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3267075</xdr:colOff>
      <xdr:row>35</xdr:row>
      <xdr:rowOff>133350</xdr:rowOff>
    </xdr:from>
    <xdr:to>
      <xdr:col>1</xdr:col>
      <xdr:colOff>3810000</xdr:colOff>
      <xdr:row>36</xdr:row>
      <xdr:rowOff>57150</xdr:rowOff>
    </xdr:to>
    <xdr:sp>
      <xdr:nvSpPr>
        <xdr:cNvPr id="410" name="AutoShape 614"/>
        <xdr:cNvSpPr>
          <a:spLocks/>
        </xdr:cNvSpPr>
      </xdr:nvSpPr>
      <xdr:spPr>
        <a:xfrm>
          <a:off x="7943850" y="5800725"/>
          <a:ext cx="542925" cy="85725"/>
        </a:xfrm>
        <a:custGeom>
          <a:pathLst>
            <a:path h="9" w="57">
              <a:moveTo>
                <a:pt x="0" y="3"/>
              </a:moveTo>
              <a:lnTo>
                <a:pt x="56" y="9"/>
              </a:lnTo>
              <a:lnTo>
                <a:pt x="57" y="6"/>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2352675</xdr:colOff>
      <xdr:row>31</xdr:row>
      <xdr:rowOff>57150</xdr:rowOff>
    </xdr:from>
    <xdr:ext cx="676275" cy="152400"/>
    <xdr:sp>
      <xdr:nvSpPr>
        <xdr:cNvPr id="411" name="AutoShape 615"/>
        <xdr:cNvSpPr>
          <a:spLocks/>
        </xdr:cNvSpPr>
      </xdr:nvSpPr>
      <xdr:spPr>
        <a:xfrm>
          <a:off x="7029450" y="5076825"/>
          <a:ext cx="6762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GDP/capita</a:t>
          </a:r>
        </a:p>
      </xdr:txBody>
    </xdr:sp>
    <xdr:clientData/>
  </xdr:oneCellAnchor>
  <xdr:oneCellAnchor>
    <xdr:from>
      <xdr:col>1</xdr:col>
      <xdr:colOff>1038225</xdr:colOff>
      <xdr:row>43</xdr:row>
      <xdr:rowOff>104775</xdr:rowOff>
    </xdr:from>
    <xdr:ext cx="123825" cy="180975"/>
    <xdr:sp>
      <xdr:nvSpPr>
        <xdr:cNvPr id="412" name="AutoShape 616"/>
        <xdr:cNvSpPr>
          <a:spLocks/>
        </xdr:cNvSpPr>
      </xdr:nvSpPr>
      <xdr:spPr>
        <a:xfrm>
          <a:off x="5715000" y="7067550"/>
          <a:ext cx="123825"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a:t>
          </a:r>
        </a:p>
      </xdr:txBody>
    </xdr:sp>
    <xdr:clientData/>
  </xdr:oneCellAnchor>
  <xdr:oneCellAnchor>
    <xdr:from>
      <xdr:col>1</xdr:col>
      <xdr:colOff>1009650</xdr:colOff>
      <xdr:row>42</xdr:row>
      <xdr:rowOff>47625</xdr:rowOff>
    </xdr:from>
    <xdr:ext cx="304800" cy="180975"/>
    <xdr:sp>
      <xdr:nvSpPr>
        <xdr:cNvPr id="413" name="AutoShape 617"/>
        <xdr:cNvSpPr>
          <a:spLocks/>
        </xdr:cNvSpPr>
      </xdr:nvSpPr>
      <xdr:spPr>
        <a:xfrm>
          <a:off x="5686425" y="684847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$100</a:t>
          </a:r>
        </a:p>
      </xdr:txBody>
    </xdr:sp>
    <xdr:clientData/>
  </xdr:oneCellAnchor>
  <xdr:oneCellAnchor>
    <xdr:from>
      <xdr:col>1</xdr:col>
      <xdr:colOff>1009650</xdr:colOff>
      <xdr:row>40</xdr:row>
      <xdr:rowOff>152400</xdr:rowOff>
    </xdr:from>
    <xdr:ext cx="304800" cy="180975"/>
    <xdr:sp>
      <xdr:nvSpPr>
        <xdr:cNvPr id="414" name="AutoShape 618"/>
        <xdr:cNvSpPr>
          <a:spLocks/>
        </xdr:cNvSpPr>
      </xdr:nvSpPr>
      <xdr:spPr>
        <a:xfrm>
          <a:off x="5686425" y="662940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$200</a:t>
          </a:r>
        </a:p>
      </xdr:txBody>
    </xdr:sp>
    <xdr:clientData/>
  </xdr:oneCellAnchor>
  <xdr:oneCellAnchor>
    <xdr:from>
      <xdr:col>1</xdr:col>
      <xdr:colOff>1009650</xdr:colOff>
      <xdr:row>39</xdr:row>
      <xdr:rowOff>85725</xdr:rowOff>
    </xdr:from>
    <xdr:ext cx="304800" cy="180975"/>
    <xdr:sp>
      <xdr:nvSpPr>
        <xdr:cNvPr id="415" name="AutoShape 619"/>
        <xdr:cNvSpPr>
          <a:spLocks/>
        </xdr:cNvSpPr>
      </xdr:nvSpPr>
      <xdr:spPr>
        <a:xfrm>
          <a:off x="5686425" y="640080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$300</a:t>
          </a:r>
        </a:p>
      </xdr:txBody>
    </xdr:sp>
    <xdr:clientData/>
  </xdr:oneCellAnchor>
  <xdr:oneCellAnchor>
    <xdr:from>
      <xdr:col>1</xdr:col>
      <xdr:colOff>1009650</xdr:colOff>
      <xdr:row>38</xdr:row>
      <xdr:rowOff>28575</xdr:rowOff>
    </xdr:from>
    <xdr:ext cx="304800" cy="180975"/>
    <xdr:sp>
      <xdr:nvSpPr>
        <xdr:cNvPr id="416" name="AutoShape 620"/>
        <xdr:cNvSpPr>
          <a:spLocks/>
        </xdr:cNvSpPr>
      </xdr:nvSpPr>
      <xdr:spPr>
        <a:xfrm>
          <a:off x="5686425" y="618172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$400</a:t>
          </a:r>
        </a:p>
      </xdr:txBody>
    </xdr:sp>
    <xdr:clientData/>
  </xdr:oneCellAnchor>
  <xdr:oneCellAnchor>
    <xdr:from>
      <xdr:col>1</xdr:col>
      <xdr:colOff>1009650</xdr:colOff>
      <xdr:row>36</xdr:row>
      <xdr:rowOff>123825</xdr:rowOff>
    </xdr:from>
    <xdr:ext cx="304800" cy="180975"/>
    <xdr:sp>
      <xdr:nvSpPr>
        <xdr:cNvPr id="417" name="AutoShape 621"/>
        <xdr:cNvSpPr>
          <a:spLocks/>
        </xdr:cNvSpPr>
      </xdr:nvSpPr>
      <xdr:spPr>
        <a:xfrm>
          <a:off x="5686425" y="595312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$500</a:t>
          </a:r>
        </a:p>
      </xdr:txBody>
    </xdr:sp>
    <xdr:clientData/>
  </xdr:oneCellAnchor>
  <xdr:oneCellAnchor>
    <xdr:from>
      <xdr:col>1</xdr:col>
      <xdr:colOff>1009650</xdr:colOff>
      <xdr:row>35</xdr:row>
      <xdr:rowOff>66675</xdr:rowOff>
    </xdr:from>
    <xdr:ext cx="304800" cy="180975"/>
    <xdr:sp>
      <xdr:nvSpPr>
        <xdr:cNvPr id="418" name="AutoShape 622"/>
        <xdr:cNvSpPr>
          <a:spLocks/>
        </xdr:cNvSpPr>
      </xdr:nvSpPr>
      <xdr:spPr>
        <a:xfrm>
          <a:off x="5686425" y="573405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$600</a:t>
          </a:r>
        </a:p>
      </xdr:txBody>
    </xdr:sp>
    <xdr:clientData/>
  </xdr:oneCellAnchor>
  <xdr:oneCellAnchor>
    <xdr:from>
      <xdr:col>1</xdr:col>
      <xdr:colOff>1009650</xdr:colOff>
      <xdr:row>34</xdr:row>
      <xdr:rowOff>0</xdr:rowOff>
    </xdr:from>
    <xdr:ext cx="304800" cy="180975"/>
    <xdr:sp>
      <xdr:nvSpPr>
        <xdr:cNvPr id="419" name="AutoShape 623"/>
        <xdr:cNvSpPr>
          <a:spLocks/>
        </xdr:cNvSpPr>
      </xdr:nvSpPr>
      <xdr:spPr>
        <a:xfrm>
          <a:off x="5686425" y="550545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$700</a:t>
          </a:r>
        </a:p>
      </xdr:txBody>
    </xdr:sp>
    <xdr:clientData/>
  </xdr:oneCellAnchor>
  <xdr:oneCellAnchor>
    <xdr:from>
      <xdr:col>1</xdr:col>
      <xdr:colOff>1009650</xdr:colOff>
      <xdr:row>32</xdr:row>
      <xdr:rowOff>104775</xdr:rowOff>
    </xdr:from>
    <xdr:ext cx="304800" cy="180975"/>
    <xdr:sp>
      <xdr:nvSpPr>
        <xdr:cNvPr id="420" name="AutoShape 624"/>
        <xdr:cNvSpPr>
          <a:spLocks/>
        </xdr:cNvSpPr>
      </xdr:nvSpPr>
      <xdr:spPr>
        <a:xfrm>
          <a:off x="5686425" y="528637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$800</a:t>
          </a:r>
        </a:p>
      </xdr:txBody>
    </xdr:sp>
    <xdr:clientData/>
  </xdr:oneCellAnchor>
  <xdr:oneCellAnchor>
    <xdr:from>
      <xdr:col>1</xdr:col>
      <xdr:colOff>1704975</xdr:colOff>
      <xdr:row>45</xdr:row>
      <xdr:rowOff>0</xdr:rowOff>
    </xdr:from>
    <xdr:ext cx="76200" cy="180975"/>
    <xdr:sp>
      <xdr:nvSpPr>
        <xdr:cNvPr id="421" name="AutoShape 625"/>
        <xdr:cNvSpPr>
          <a:spLocks/>
        </xdr:cNvSpPr>
      </xdr:nvSpPr>
      <xdr:spPr>
        <a:xfrm>
          <a:off x="638175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1</a:t>
          </a:r>
        </a:p>
      </xdr:txBody>
    </xdr:sp>
    <xdr:clientData/>
  </xdr:oneCellAnchor>
  <xdr:oneCellAnchor>
    <xdr:from>
      <xdr:col>1</xdr:col>
      <xdr:colOff>2219325</xdr:colOff>
      <xdr:row>45</xdr:row>
      <xdr:rowOff>0</xdr:rowOff>
    </xdr:from>
    <xdr:ext cx="76200" cy="180975"/>
    <xdr:sp>
      <xdr:nvSpPr>
        <xdr:cNvPr id="422" name="AutoShape 626"/>
        <xdr:cNvSpPr>
          <a:spLocks/>
        </xdr:cNvSpPr>
      </xdr:nvSpPr>
      <xdr:spPr>
        <a:xfrm>
          <a:off x="689610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2</a:t>
          </a:r>
        </a:p>
      </xdr:txBody>
    </xdr:sp>
    <xdr:clientData/>
  </xdr:oneCellAnchor>
  <xdr:oneCellAnchor>
    <xdr:from>
      <xdr:col>1</xdr:col>
      <xdr:colOff>2733675</xdr:colOff>
      <xdr:row>45</xdr:row>
      <xdr:rowOff>0</xdr:rowOff>
    </xdr:from>
    <xdr:ext cx="76200" cy="180975"/>
    <xdr:sp>
      <xdr:nvSpPr>
        <xdr:cNvPr id="423" name="AutoShape 627"/>
        <xdr:cNvSpPr>
          <a:spLocks/>
        </xdr:cNvSpPr>
      </xdr:nvSpPr>
      <xdr:spPr>
        <a:xfrm>
          <a:off x="741045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3</a:t>
          </a:r>
        </a:p>
      </xdr:txBody>
    </xdr:sp>
    <xdr:clientData/>
  </xdr:oneCellAnchor>
  <xdr:oneCellAnchor>
    <xdr:from>
      <xdr:col>1</xdr:col>
      <xdr:colOff>3248025</xdr:colOff>
      <xdr:row>45</xdr:row>
      <xdr:rowOff>0</xdr:rowOff>
    </xdr:from>
    <xdr:ext cx="76200" cy="180975"/>
    <xdr:sp>
      <xdr:nvSpPr>
        <xdr:cNvPr id="424" name="AutoShape 628"/>
        <xdr:cNvSpPr>
          <a:spLocks/>
        </xdr:cNvSpPr>
      </xdr:nvSpPr>
      <xdr:spPr>
        <a:xfrm>
          <a:off x="792480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4</a:t>
          </a:r>
        </a:p>
      </xdr:txBody>
    </xdr:sp>
    <xdr:clientData/>
  </xdr:oneCellAnchor>
  <xdr:oneCellAnchor>
    <xdr:from>
      <xdr:col>1</xdr:col>
      <xdr:colOff>3752850</xdr:colOff>
      <xdr:row>45</xdr:row>
      <xdr:rowOff>0</xdr:rowOff>
    </xdr:from>
    <xdr:ext cx="76200" cy="180975"/>
    <xdr:sp>
      <xdr:nvSpPr>
        <xdr:cNvPr id="425" name="AutoShape 629"/>
        <xdr:cNvSpPr>
          <a:spLocks/>
        </xdr:cNvSpPr>
      </xdr:nvSpPr>
      <xdr:spPr>
        <a:xfrm>
          <a:off x="8429625"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5</a:t>
          </a:r>
        </a:p>
      </xdr:txBody>
    </xdr:sp>
    <xdr:clientData/>
  </xdr:oneCellAnchor>
  <xdr:oneCellAnchor>
    <xdr:from>
      <xdr:col>1</xdr:col>
      <xdr:colOff>2438400</xdr:colOff>
      <xdr:row>45</xdr:row>
      <xdr:rowOff>133350</xdr:rowOff>
    </xdr:from>
    <xdr:ext cx="561975" cy="180975"/>
    <xdr:sp>
      <xdr:nvSpPr>
        <xdr:cNvPr id="426" name="AutoShape 630"/>
        <xdr:cNvSpPr>
          <a:spLocks/>
        </xdr:cNvSpPr>
      </xdr:nvSpPr>
      <xdr:spPr>
        <a:xfrm>
          <a:off x="7115175" y="7419975"/>
          <a:ext cx="561975"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Iterations</a:t>
          </a:r>
        </a:p>
      </xdr:txBody>
    </xdr:sp>
    <xdr:clientData/>
  </xdr:oneCellAnchor>
  <xdr:oneCellAnchor>
    <xdr:from>
      <xdr:col>0</xdr:col>
      <xdr:colOff>0</xdr:colOff>
      <xdr:row>34</xdr:row>
      <xdr:rowOff>142875</xdr:rowOff>
    </xdr:from>
    <xdr:ext cx="0" cy="180975"/>
    <xdr:sp>
      <xdr:nvSpPr>
        <xdr:cNvPr id="427" name="AutoShape 631"/>
        <xdr:cNvSpPr>
          <a:spLocks/>
        </xdr:cNvSpPr>
      </xdr:nvSpPr>
      <xdr:spPr>
        <a:xfrm rot="16200000">
          <a:off x="0" y="56483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1</xdr:col>
      <xdr:colOff>3543300</xdr:colOff>
      <xdr:row>39</xdr:row>
      <xdr:rowOff>104775</xdr:rowOff>
    </xdr:from>
    <xdr:to>
      <xdr:col>2</xdr:col>
      <xdr:colOff>57150</xdr:colOff>
      <xdr:row>40</xdr:row>
      <xdr:rowOff>142875</xdr:rowOff>
    </xdr:to>
    <xdr:sp>
      <xdr:nvSpPr>
        <xdr:cNvPr id="428" name="AutoShape 632"/>
        <xdr:cNvSpPr>
          <a:spLocks/>
        </xdr:cNvSpPr>
      </xdr:nvSpPr>
      <xdr:spPr>
        <a:xfrm>
          <a:off x="8220075" y="6419850"/>
          <a:ext cx="1152525" cy="200025"/>
        </a:xfrm>
        <a:prstGeom prst="rect">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3581400</xdr:colOff>
      <xdr:row>40</xdr:row>
      <xdr:rowOff>38100</xdr:rowOff>
    </xdr:from>
    <xdr:to>
      <xdr:col>1</xdr:col>
      <xdr:colOff>3962400</xdr:colOff>
      <xdr:row>40</xdr:row>
      <xdr:rowOff>66675</xdr:rowOff>
    </xdr:to>
    <xdr:sp>
      <xdr:nvSpPr>
        <xdr:cNvPr id="429" name="AutoShape 633"/>
        <xdr:cNvSpPr>
          <a:spLocks/>
        </xdr:cNvSpPr>
      </xdr:nvSpPr>
      <xdr:spPr>
        <a:xfrm>
          <a:off x="8258175" y="6515100"/>
          <a:ext cx="381000" cy="285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3981450</xdr:colOff>
      <xdr:row>39</xdr:row>
      <xdr:rowOff>142875</xdr:rowOff>
    </xdr:from>
    <xdr:ext cx="676275" cy="152400"/>
    <xdr:sp>
      <xdr:nvSpPr>
        <xdr:cNvPr id="430" name="AutoShape 634"/>
        <xdr:cNvSpPr>
          <a:spLocks/>
        </xdr:cNvSpPr>
      </xdr:nvSpPr>
      <xdr:spPr>
        <a:xfrm>
          <a:off x="8658225" y="6457950"/>
          <a:ext cx="6762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GDP/capita</a:t>
          </a:r>
        </a:p>
      </xdr:txBody>
    </xdr:sp>
    <xdr:clientData/>
  </xdr:oneCellAnchor>
  <xdr:twoCellAnchor>
    <xdr:from>
      <xdr:col>1</xdr:col>
      <xdr:colOff>619125</xdr:colOff>
      <xdr:row>30</xdr:row>
      <xdr:rowOff>142875</xdr:rowOff>
    </xdr:from>
    <xdr:to>
      <xdr:col>2</xdr:col>
      <xdr:colOff>123825</xdr:colOff>
      <xdr:row>47</xdr:row>
      <xdr:rowOff>28575</xdr:rowOff>
    </xdr:to>
    <xdr:sp>
      <xdr:nvSpPr>
        <xdr:cNvPr id="431" name="AutoShape 635"/>
        <xdr:cNvSpPr>
          <a:spLocks/>
        </xdr:cNvSpPr>
      </xdr:nvSpPr>
      <xdr:spPr>
        <a:xfrm>
          <a:off x="5295900" y="5000625"/>
          <a:ext cx="4143375" cy="2638425"/>
        </a:xfrm>
        <a:prstGeom prst="round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1571625</xdr:colOff>
      <xdr:row>47</xdr:row>
      <xdr:rowOff>142875</xdr:rowOff>
    </xdr:from>
    <xdr:to>
      <xdr:col>0</xdr:col>
      <xdr:colOff>2981325</xdr:colOff>
      <xdr:row>47</xdr:row>
      <xdr:rowOff>152400</xdr:rowOff>
    </xdr:to>
    <xdr:sp>
      <xdr:nvSpPr>
        <xdr:cNvPr id="432" name="AutoShape 636"/>
        <xdr:cNvSpPr>
          <a:spLocks/>
        </xdr:cNvSpPr>
      </xdr:nvSpPr>
      <xdr:spPr>
        <a:xfrm>
          <a:off x="1571625" y="7753350"/>
          <a:ext cx="1409700" cy="95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1571625</xdr:colOff>
      <xdr:row>47</xdr:row>
      <xdr:rowOff>142875</xdr:rowOff>
    </xdr:from>
    <xdr:to>
      <xdr:col>0</xdr:col>
      <xdr:colOff>1581150</xdr:colOff>
      <xdr:row>52</xdr:row>
      <xdr:rowOff>123825</xdr:rowOff>
    </xdr:to>
    <xdr:sp>
      <xdr:nvSpPr>
        <xdr:cNvPr id="433" name="AutoShape 637"/>
        <xdr:cNvSpPr>
          <a:spLocks/>
        </xdr:cNvSpPr>
      </xdr:nvSpPr>
      <xdr:spPr>
        <a:xfrm>
          <a:off x="1571625" y="7753350"/>
          <a:ext cx="9525" cy="7905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2971800</xdr:colOff>
      <xdr:row>47</xdr:row>
      <xdr:rowOff>142875</xdr:rowOff>
    </xdr:from>
    <xdr:to>
      <xdr:col>0</xdr:col>
      <xdr:colOff>2981325</xdr:colOff>
      <xdr:row>52</xdr:row>
      <xdr:rowOff>123825</xdr:rowOff>
    </xdr:to>
    <xdr:sp>
      <xdr:nvSpPr>
        <xdr:cNvPr id="434" name="AutoShape 638"/>
        <xdr:cNvSpPr>
          <a:spLocks/>
        </xdr:cNvSpPr>
      </xdr:nvSpPr>
      <xdr:spPr>
        <a:xfrm>
          <a:off x="2971800" y="7753350"/>
          <a:ext cx="9525" cy="790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1571625</xdr:colOff>
      <xdr:row>52</xdr:row>
      <xdr:rowOff>114300</xdr:rowOff>
    </xdr:from>
    <xdr:to>
      <xdr:col>0</xdr:col>
      <xdr:colOff>2981325</xdr:colOff>
      <xdr:row>52</xdr:row>
      <xdr:rowOff>123825</xdr:rowOff>
    </xdr:to>
    <xdr:sp>
      <xdr:nvSpPr>
        <xdr:cNvPr id="435" name="AutoShape 639"/>
        <xdr:cNvSpPr>
          <a:spLocks/>
        </xdr:cNvSpPr>
      </xdr:nvSpPr>
      <xdr:spPr>
        <a:xfrm>
          <a:off x="1571625" y="8534400"/>
          <a:ext cx="14097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47</xdr:row>
      <xdr:rowOff>152400</xdr:rowOff>
    </xdr:from>
    <xdr:to>
      <xdr:col>0</xdr:col>
      <xdr:colOff>2971800</xdr:colOff>
      <xdr:row>48</xdr:row>
      <xdr:rowOff>0</xdr:rowOff>
    </xdr:to>
    <xdr:sp>
      <xdr:nvSpPr>
        <xdr:cNvPr id="436" name="AutoShape 640"/>
        <xdr:cNvSpPr>
          <a:spLocks/>
        </xdr:cNvSpPr>
      </xdr:nvSpPr>
      <xdr:spPr>
        <a:xfrm>
          <a:off x="1581150" y="7762875"/>
          <a:ext cx="1390650" cy="9525"/>
        </a:xfrm>
        <a:prstGeom prst="rect">
          <a:avLst/>
        </a:prstGeom>
        <a:solidFill>
          <a:srgbClr val="D4D0C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47</xdr:row>
      <xdr:rowOff>152400</xdr:rowOff>
    </xdr:from>
    <xdr:to>
      <xdr:col>0</xdr:col>
      <xdr:colOff>1590675</xdr:colOff>
      <xdr:row>52</xdr:row>
      <xdr:rowOff>114300</xdr:rowOff>
    </xdr:to>
    <xdr:sp>
      <xdr:nvSpPr>
        <xdr:cNvPr id="437" name="AutoShape 641"/>
        <xdr:cNvSpPr>
          <a:spLocks/>
        </xdr:cNvSpPr>
      </xdr:nvSpPr>
      <xdr:spPr>
        <a:xfrm>
          <a:off x="1581150" y="7762875"/>
          <a:ext cx="9525" cy="771525"/>
        </a:xfrm>
        <a:prstGeom prst="rect">
          <a:avLst/>
        </a:prstGeom>
        <a:solidFill>
          <a:srgbClr val="D4D0C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2962275</xdr:colOff>
      <xdr:row>47</xdr:row>
      <xdr:rowOff>152400</xdr:rowOff>
    </xdr:from>
    <xdr:to>
      <xdr:col>0</xdr:col>
      <xdr:colOff>2971800</xdr:colOff>
      <xdr:row>52</xdr:row>
      <xdr:rowOff>114300</xdr:rowOff>
    </xdr:to>
    <xdr:sp>
      <xdr:nvSpPr>
        <xdr:cNvPr id="438" name="AutoShape 642"/>
        <xdr:cNvSpPr>
          <a:spLocks/>
        </xdr:cNvSpPr>
      </xdr:nvSpPr>
      <xdr:spPr>
        <a:xfrm>
          <a:off x="2962275" y="7762875"/>
          <a:ext cx="9525" cy="771525"/>
        </a:xfrm>
        <a:prstGeom prst="rect">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52</xdr:row>
      <xdr:rowOff>104775</xdr:rowOff>
    </xdr:from>
    <xdr:to>
      <xdr:col>0</xdr:col>
      <xdr:colOff>2971800</xdr:colOff>
      <xdr:row>52</xdr:row>
      <xdr:rowOff>114300</xdr:rowOff>
    </xdr:to>
    <xdr:sp>
      <xdr:nvSpPr>
        <xdr:cNvPr id="439" name="AutoShape 643"/>
        <xdr:cNvSpPr>
          <a:spLocks/>
        </xdr:cNvSpPr>
      </xdr:nvSpPr>
      <xdr:spPr>
        <a:xfrm>
          <a:off x="1581150" y="8524875"/>
          <a:ext cx="1390650" cy="9525"/>
        </a:xfrm>
        <a:prstGeom prst="rect">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1971675</xdr:colOff>
      <xdr:row>50</xdr:row>
      <xdr:rowOff>66675</xdr:rowOff>
    </xdr:from>
    <xdr:ext cx="0" cy="180975"/>
    <xdr:sp>
      <xdr:nvSpPr>
        <xdr:cNvPr id="440" name="AutoShape 646"/>
        <xdr:cNvSpPr>
          <a:spLocks/>
        </xdr:cNvSpPr>
      </xdr:nvSpPr>
      <xdr:spPr>
        <a:xfrm>
          <a:off x="1971675" y="8162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0</xdr:col>
      <xdr:colOff>0</xdr:colOff>
      <xdr:row>0</xdr:row>
      <xdr:rowOff>114300</xdr:rowOff>
    </xdr:from>
    <xdr:to>
      <xdr:col>1</xdr:col>
      <xdr:colOff>4019550</xdr:colOff>
      <xdr:row>5</xdr:row>
      <xdr:rowOff>123825</xdr:rowOff>
    </xdr:to>
    <xdr:grpSp>
      <xdr:nvGrpSpPr>
        <xdr:cNvPr id="441" name="Group 4"/>
        <xdr:cNvGrpSpPr>
          <a:grpSpLocks/>
        </xdr:cNvGrpSpPr>
      </xdr:nvGrpSpPr>
      <xdr:grpSpPr>
        <a:xfrm flipH="1">
          <a:off x="0" y="114300"/>
          <a:ext cx="8696325" cy="819150"/>
          <a:chOff x="86" y="15"/>
          <a:chExt cx="709" cy="86"/>
        </a:xfrm>
        <a:solidFill>
          <a:srgbClr val="FFFFFF"/>
        </a:solidFill>
      </xdr:grpSpPr>
      <xdr:sp>
        <xdr:nvSpPr>
          <xdr:cNvPr id="442" name="AutoShape 2"/>
          <xdr:cNvSpPr>
            <a:spLocks/>
          </xdr:cNvSpPr>
        </xdr:nvSpPr>
        <xdr:spPr>
          <a:xfrm>
            <a:off x="86" y="15"/>
            <a:ext cx="709" cy="86"/>
          </a:xfrm>
          <a:prstGeom prst="wedgeRoundRectCallou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3" name="TextBox 3"/>
          <xdr:cNvSpPr txBox="1">
            <a:spLocks noChangeArrowheads="1"/>
          </xdr:cNvSpPr>
        </xdr:nvSpPr>
        <xdr:spPr>
          <a:xfrm>
            <a:off x="107" y="34"/>
            <a:ext cx="664" cy="48"/>
          </a:xfrm>
          <a:prstGeom prst="rect">
            <a:avLst/>
          </a:prstGeom>
          <a:solidFill>
            <a:srgbClr val="FFFF99"/>
          </a:solidFill>
          <a:ln w="9525" cmpd="sng">
            <a:noFill/>
          </a:ln>
        </xdr:spPr>
        <xdr:txBody>
          <a:bodyPr vertOverflow="clip" wrap="square"/>
          <a:p>
            <a:pPr algn="l">
              <a:defRPr/>
            </a:pPr>
            <a:r>
              <a:rPr lang="en-US" cap="none" sz="1100" b="0" i="0" u="none" baseline="0">
                <a:latin typeface="Arial"/>
                <a:ea typeface="Arial"/>
                <a:cs typeface="Arial"/>
              </a:rPr>
              <a:t>This scenario is based on the same assumptions as the "Optimistic" Scenario but population growth has been kept at 2.6 percent per year.</a:t>
            </a:r>
          </a:p>
        </xdr:txBody>
      </xdr:sp>
    </xdr:grpSp>
    <xdr:clientData/>
  </xdr:twoCellAnchor>
  <xdr:oneCellAnchor>
    <xdr:from>
      <xdr:col>0</xdr:col>
      <xdr:colOff>1724025</xdr:colOff>
      <xdr:row>49</xdr:row>
      <xdr:rowOff>28575</xdr:rowOff>
    </xdr:from>
    <xdr:ext cx="0" cy="180975"/>
    <xdr:sp>
      <xdr:nvSpPr>
        <xdr:cNvPr id="444" name="AutoShape 645"/>
        <xdr:cNvSpPr>
          <a:spLocks/>
        </xdr:cNvSpPr>
      </xdr:nvSpPr>
      <xdr:spPr>
        <a:xfrm>
          <a:off x="1724025" y="7962900"/>
          <a:ext cx="0" cy="180975"/>
        </a:xfrm>
        <a:prstGeom prst="rect">
          <a:avLst/>
        </a:prstGeom>
        <a:noFill/>
        <a:ln w="9525" cmpd="sng">
          <a:noFill/>
        </a:ln>
      </xdr:spPr>
      <xdr:txBody>
        <a:bodyPr vertOverflow="clip" wrap="square" lIns="0" tIns="0" rIns="0" bIns="0">
          <a:spAutoFit/>
        </a:bodyPr>
        <a:p>
          <a:pPr algn="ctr">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0</xdr:rowOff>
    </xdr:from>
    <xdr:to>
      <xdr:col>1</xdr:col>
      <xdr:colOff>3543300</xdr:colOff>
      <xdr:row>4</xdr:row>
      <xdr:rowOff>95250</xdr:rowOff>
    </xdr:to>
    <xdr:sp>
      <xdr:nvSpPr>
        <xdr:cNvPr id="1" name="AutoShape 2"/>
        <xdr:cNvSpPr>
          <a:spLocks/>
        </xdr:cNvSpPr>
      </xdr:nvSpPr>
      <xdr:spPr>
        <a:xfrm>
          <a:off x="600075" y="0"/>
          <a:ext cx="7724775" cy="742950"/>
        </a:xfrm>
        <a:prstGeom prst="wedgeRoundRectCallout">
          <a:avLst>
            <a:gd name="adj1" fmla="val -38041"/>
            <a:gd name="adj2" fmla="val 80768"/>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0</xdr:row>
      <xdr:rowOff>76200</xdr:rowOff>
    </xdr:from>
    <xdr:to>
      <xdr:col>1</xdr:col>
      <xdr:colOff>3409950</xdr:colOff>
      <xdr:row>4</xdr:row>
      <xdr:rowOff>0</xdr:rowOff>
    </xdr:to>
    <xdr:sp>
      <xdr:nvSpPr>
        <xdr:cNvPr id="2" name="TextBox 3"/>
        <xdr:cNvSpPr txBox="1">
          <a:spLocks noChangeArrowheads="1"/>
        </xdr:cNvSpPr>
      </xdr:nvSpPr>
      <xdr:spPr>
        <a:xfrm>
          <a:off x="904875" y="76200"/>
          <a:ext cx="7286625" cy="571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In this case, resource efficiency gains remain at 20% per year, but the highly negative impact of population growth (2.6%) is partly offset by increased reliance on mining exports (quadrupled…).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161925</xdr:rowOff>
    </xdr:from>
    <xdr:to>
      <xdr:col>6</xdr:col>
      <xdr:colOff>361950</xdr:colOff>
      <xdr:row>0</xdr:row>
      <xdr:rowOff>552450</xdr:rowOff>
    </xdr:to>
    <xdr:sp>
      <xdr:nvSpPr>
        <xdr:cNvPr id="1" name="TextBox 7"/>
        <xdr:cNvSpPr txBox="1">
          <a:spLocks noChangeArrowheads="1"/>
        </xdr:cNvSpPr>
      </xdr:nvSpPr>
      <xdr:spPr>
        <a:xfrm>
          <a:off x="1019175" y="161925"/>
          <a:ext cx="5314950" cy="390525"/>
        </a:xfrm>
        <a:prstGeom prst="rect">
          <a:avLst/>
        </a:prstGeom>
        <a:solidFill>
          <a:srgbClr val="CCFFCC"/>
        </a:solidFill>
        <a:ln w="19050" cmpd="sng">
          <a:solidFill>
            <a:srgbClr val="000080"/>
          </a:solidFill>
          <a:headEnd type="none"/>
          <a:tailEnd type="none"/>
        </a:ln>
      </xdr:spPr>
      <xdr:txBody>
        <a:bodyPr vertOverflow="clip" wrap="square" lIns="91440" tIns="45720" rIns="91440" bIns="45720"/>
        <a:p>
          <a:pPr algn="ctr">
            <a:defRPr/>
          </a:pPr>
          <a:r>
            <a:rPr lang="en-US" cap="none" sz="1200" b="1" i="0" u="none" baseline="0">
              <a:latin typeface="Arial"/>
              <a:ea typeface="Arial"/>
              <a:cs typeface="Arial"/>
            </a:rPr>
            <a:t>ILLUSTRATIVE DATA FROM A SAMPLE OF AFRICAN COUNTRIES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0</xdr:row>
      <xdr:rowOff>485775</xdr:rowOff>
    </xdr:from>
    <xdr:to>
      <xdr:col>1</xdr:col>
      <xdr:colOff>3133725</xdr:colOff>
      <xdr:row>1</xdr:row>
      <xdr:rowOff>1047750</xdr:rowOff>
    </xdr:to>
    <xdr:sp>
      <xdr:nvSpPr>
        <xdr:cNvPr id="1" name="TextBox 1"/>
        <xdr:cNvSpPr txBox="1">
          <a:spLocks noChangeArrowheads="1"/>
        </xdr:cNvSpPr>
      </xdr:nvSpPr>
      <xdr:spPr>
        <a:xfrm>
          <a:off x="1228725" y="485775"/>
          <a:ext cx="6867525" cy="4248150"/>
        </a:xfrm>
        <a:prstGeom prst="rect">
          <a:avLst/>
        </a:prstGeom>
        <a:solidFill>
          <a:srgbClr val="CCFFFF"/>
        </a:solidFill>
        <a:ln w="38100"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Purpose:</a:t>
          </a:r>
          <a:r>
            <a:rPr lang="en-US" cap="none" sz="1100" b="0" i="0" u="none" baseline="0">
              <a:latin typeface="Arial"/>
              <a:ea typeface="Arial"/>
              <a:cs typeface="Arial"/>
            </a:rPr>
            <a:t>
Although the quest for better environmental policies and natural resource use is widespread, little or no information is available on what such changes might imply, or on the scale of change needed for significant macroeconomic progress.  For instance:
- If a country were to raise efficiency in the use of its renewable resources by the equivalent of 25 or 50 or 100 percent overall; what would be the impact on the use of natural capital, on GDP per capita?  
- What would be the impact of doubling the current area in managed forests by substituting managed forest areas for natural forest and woodland areas?
- Conversely, what change in resource use efficiency would it take to stabilize typical trends in the mining of renewable resources, for an "acceptable" level of depletion of nonrenewable resources?
As a member of the USAID/AFR-SD Working Group on CBNRM in Africa, the author has developed a simple model of a hypothetical African economy to address these questions.  Built on a set of Excel worksheets, the model is simple and flexible enough to allow for quick learning, experimentation and modification.  A combination of text worksheets and Excel comments guide the user through the various stages. 
             For comments and questions please contact the author at: </a:t>
          </a:r>
          <a:r>
            <a:rPr lang="en-US" cap="none" sz="1100" b="0" i="0" u="none" baseline="0">
              <a:solidFill>
                <a:srgbClr val="800000"/>
              </a:solidFill>
              <a:latin typeface="Arial"/>
              <a:ea typeface="Arial"/>
              <a:cs typeface="Arial"/>
            </a:rPr>
            <a:t>hjosserand@ardinc.com</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0</xdr:row>
      <xdr:rowOff>571500</xdr:rowOff>
    </xdr:from>
    <xdr:to>
      <xdr:col>1</xdr:col>
      <xdr:colOff>3571875</xdr:colOff>
      <xdr:row>1</xdr:row>
      <xdr:rowOff>38100</xdr:rowOff>
    </xdr:to>
    <xdr:sp>
      <xdr:nvSpPr>
        <xdr:cNvPr id="1" name="TextBox 1"/>
        <xdr:cNvSpPr txBox="1">
          <a:spLocks noChangeArrowheads="1"/>
        </xdr:cNvSpPr>
      </xdr:nvSpPr>
      <xdr:spPr>
        <a:xfrm>
          <a:off x="723900" y="571500"/>
          <a:ext cx="7162800" cy="4667250"/>
        </a:xfrm>
        <a:prstGeom prst="rect">
          <a:avLst/>
        </a:prstGeom>
        <a:solidFill>
          <a:srgbClr val="CCFFCC"/>
        </a:solidFill>
        <a:ln w="28575" cmpd="sng">
          <a:solidFill>
            <a:srgbClr val="000080"/>
          </a:solidFill>
          <a:headEnd type="none"/>
          <a:tailEnd type="none"/>
        </a:ln>
      </xdr:spPr>
      <xdr:txBody>
        <a:bodyPr vertOverflow="clip" wrap="square"/>
        <a:p>
          <a:pPr algn="l">
            <a:defRPr/>
          </a:pPr>
          <a:r>
            <a:rPr lang="en-US" cap="none" sz="1100" b="1" i="0" u="none" baseline="0">
              <a:latin typeface="Arial"/>
              <a:ea typeface="Arial"/>
              <a:cs typeface="Arial"/>
            </a:rPr>
            <a:t>General Model Description:
</a:t>
          </a:r>
          <a:r>
            <a:rPr lang="en-US" cap="none" sz="1100" b="0" i="0" u="none" baseline="0">
              <a:latin typeface="Arial"/>
              <a:ea typeface="Arial"/>
              <a:cs typeface="Arial"/>
            </a:rPr>
            <a:t>
The economy is very simply specified, by main sector of activity, with population, resource endowments and returns to resources combined with labor and other inputs. Depending on the assumptions made on gains achieved in the efficiency of resource use, a range of net domestic resource gains is attained.  These gains are then expressed as trends in income per capita, or as a reduction in the rate of loss of natural capital if one holds the level of per capita consumption constant.  
In effect, the model is driven by the hypotheses that: 
- Environmental policies and practices change in response to pressure (both endogenous and exogenous);
- Environment-related policy reforms, including wide CBNRM application, induce significant changes in the allocation of factors and resources, and a higher level of efficiency in the use of certain types of natural resources, within a span of five years;
- Such changes have a positive impact; this can be measured as higher returns to the combination of labor, capital and natural resources.  These higher returns can also induce domestic resource savings because of lower food or energy imports requirements, holding total or per capita consumption constant;
- The impact on the rate of depletion natural capital, for a given level of annual consumption, can be estimated.</a:t>
          </a:r>
          <a:r>
            <a:rPr lang="en-US" cap="none" sz="1000" b="0" i="0" u="none" baseline="0">
              <a:latin typeface="Arial"/>
              <a:ea typeface="Arial"/>
              <a:cs typeface="Arial"/>
            </a:rPr>
            <a:t>
</a:t>
          </a:r>
          <a:r>
            <a:rPr lang="en-US" cap="none" sz="1100" b="0" i="0" u="none" baseline="0">
              <a:latin typeface="Arial"/>
              <a:ea typeface="Arial"/>
              <a:cs typeface="Arial"/>
            </a:rPr>
            <a:t>
The model is very simple and does not have prescriptive value.  However, the relative size of resource-based economic activities is usually so large in Africa that the macroeconomic effects of significant changes in the efficiency of resource use can be simulated.</a:t>
          </a:r>
        </a:p>
      </xdr:txBody>
    </xdr:sp>
    <xdr:clientData/>
  </xdr:twoCellAnchor>
  <xdr:twoCellAnchor>
    <xdr:from>
      <xdr:col>13</xdr:col>
      <xdr:colOff>552450</xdr:colOff>
      <xdr:row>23</xdr:row>
      <xdr:rowOff>152400</xdr:rowOff>
    </xdr:from>
    <xdr:to>
      <xdr:col>15</xdr:col>
      <xdr:colOff>171450</xdr:colOff>
      <xdr:row>30</xdr:row>
      <xdr:rowOff>85725</xdr:rowOff>
    </xdr:to>
    <xdr:grpSp>
      <xdr:nvGrpSpPr>
        <xdr:cNvPr id="2" name="Group 4"/>
        <xdr:cNvGrpSpPr>
          <a:grpSpLocks/>
        </xdr:cNvGrpSpPr>
      </xdr:nvGrpSpPr>
      <xdr:grpSpPr>
        <a:xfrm>
          <a:off x="18992850" y="33699450"/>
          <a:ext cx="838200" cy="1066800"/>
          <a:chOff x="890" y="407"/>
          <a:chExt cx="88" cy="112"/>
        </a:xfrm>
        <a:solidFill>
          <a:srgbClr val="FFFFFF"/>
        </a:solidFill>
      </xdr:grpSpPr>
      <xdr:sp>
        <xdr:nvSpPr>
          <xdr:cNvPr id="3" name="AutoShape 2"/>
          <xdr:cNvSpPr>
            <a:spLocks/>
          </xdr:cNvSpPr>
        </xdr:nvSpPr>
        <xdr:spPr>
          <a:xfrm>
            <a:off x="890" y="407"/>
            <a:ext cx="88" cy="112"/>
          </a:xfrm>
          <a:prstGeom prst="downArrowCallou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896" y="424"/>
            <a:ext cx="81" cy="56"/>
          </a:xfrm>
          <a:prstGeom prst="rect">
            <a:avLst/>
          </a:prstGeom>
          <a:solidFill>
            <a:srgbClr val="FFFF00"/>
          </a:solidFill>
          <a:ln w="9525" cmpd="sng">
            <a:noFill/>
          </a:ln>
        </xdr:spPr>
        <xdr:txBody>
          <a:bodyPr vertOverflow="clip" wrap="square"/>
          <a:p>
            <a:pPr algn="ctr">
              <a:defRPr/>
            </a:pPr>
            <a:r>
              <a:rPr lang="en-US" cap="none" sz="1100" b="0" i="0" u="none" baseline="0">
                <a:solidFill>
                  <a:srgbClr val="FF0000"/>
                </a:solidFill>
                <a:latin typeface="Arial"/>
                <a:ea typeface="Arial"/>
                <a:cs typeface="Arial"/>
              </a:rPr>
              <a:t>Press
PgDn</a:t>
            </a:r>
          </a:p>
        </xdr:txBody>
      </xdr:sp>
    </xdr:grpSp>
    <xdr:clientData/>
  </xdr:twoCellAnchor>
  <xdr:twoCellAnchor>
    <xdr:from>
      <xdr:col>0</xdr:col>
      <xdr:colOff>714375</xdr:colOff>
      <xdr:row>4</xdr:row>
      <xdr:rowOff>619125</xdr:rowOff>
    </xdr:from>
    <xdr:to>
      <xdr:col>1</xdr:col>
      <xdr:colOff>3857625</xdr:colOff>
      <xdr:row>5</xdr:row>
      <xdr:rowOff>400050</xdr:rowOff>
    </xdr:to>
    <xdr:sp>
      <xdr:nvSpPr>
        <xdr:cNvPr id="5" name="TextBox 5"/>
        <xdr:cNvSpPr txBox="1">
          <a:spLocks noChangeArrowheads="1"/>
        </xdr:cNvSpPr>
      </xdr:nvSpPr>
      <xdr:spPr>
        <a:xfrm>
          <a:off x="714375" y="13858875"/>
          <a:ext cx="7458075" cy="3019425"/>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Steps in Model Construction:</a:t>
          </a:r>
          <a:r>
            <a:rPr lang="en-US" cap="none" sz="1100" b="0" i="0" u="none" baseline="0">
              <a:latin typeface="Arial"/>
              <a:ea typeface="Arial"/>
              <a:cs typeface="Arial"/>
            </a:rPr>
            <a:t>
1. Specifying a basic input-output or mass-balance model highlighting sectors which are sensitive to environmental policy change, and where gains in resource efficiency can be measured in terms of domestic resource savings by main type of tradables (in this case, food, energy products);
2. Specifying basic parameters and assumptions for each main type of economic and environmental country profile, consistent with the range of African economy situations;
3. Choosing several levels of discrete change in the effectiveness of NR management practices (e.g. 25, 50, 100%);
4. Assuming a set of economic outcomes for each discrete level of change in the efficiency of allocation and use of natural resources;
5. Expressing the outcomes in terms of changes in per capita income over time, given the nature of each typical country profile;
6. For the resulting rates of efficiency in resource use and per capita consumption, estimating the impact of the gains in domestic resource savings on the annual change in the country's stock of natural capital.</a:t>
          </a:r>
          <a:r>
            <a:rPr lang="en-US" cap="none" sz="1000" b="0" i="0" u="none" baseline="0">
              <a:latin typeface="Arial"/>
              <a:ea typeface="Arial"/>
              <a:cs typeface="Arial"/>
            </a:rPr>
            <a:t> 
</a:t>
          </a:r>
        </a:p>
      </xdr:txBody>
    </xdr:sp>
    <xdr:clientData/>
  </xdr:twoCellAnchor>
  <xdr:twoCellAnchor>
    <xdr:from>
      <xdr:col>0</xdr:col>
      <xdr:colOff>1162050</xdr:colOff>
      <xdr:row>2</xdr:row>
      <xdr:rowOff>19050</xdr:rowOff>
    </xdr:from>
    <xdr:to>
      <xdr:col>1</xdr:col>
      <xdr:colOff>3790950</xdr:colOff>
      <xdr:row>3</xdr:row>
      <xdr:rowOff>1971675</xdr:rowOff>
    </xdr:to>
    <xdr:sp>
      <xdr:nvSpPr>
        <xdr:cNvPr id="6" name="TextBox 7"/>
        <xdr:cNvSpPr txBox="1">
          <a:spLocks noChangeArrowheads="1"/>
        </xdr:cNvSpPr>
      </xdr:nvSpPr>
      <xdr:spPr>
        <a:xfrm>
          <a:off x="1162050" y="6105525"/>
          <a:ext cx="6943725" cy="4333875"/>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General Setting:</a:t>
          </a:r>
          <a:r>
            <a:rPr lang="en-US" cap="none" sz="1100" b="0" i="0" u="none" baseline="0">
              <a:latin typeface="Arial"/>
              <a:ea typeface="Arial"/>
              <a:cs typeface="Arial"/>
            </a:rPr>
            <a:t>
The model also reflects the fact that energy production in Africa is relatively low (6.2% of world production).  Continent-wide, production outpaces consumption, but that is only because consumption is very low (2.6% of world consumption), and because a lot of that production is from a few countries with relatively large liquid and gaseous fuels production, such as Nigeria, Algeria, Lybia, Angola.  Most of the officially recorded energy consumption is accounted for by the industrial and transportation sectors, which use up about two-thirds of available energy resources.  
Agriculture and residential use make up about 5% of total consumption.  However, in non oil-producing countries, traditional sources of energy such as fuelwood and charcoal provide a very large share of total domestic energy consumption, ranging from 91% in Ethiopia, to well over half in Kenya, Côte d'Ivoire and Senegal.
To reflect typical land use patterns in Africa, 6.5% of total land area is assigned to cropland, permanent pasture accounts for 30%, forest and woodland for 24%, and "other" for 39.5%.  Finally, the declining productivity of agricultural and rangelands is included in the model through a yield reduction factor, which can be offset by conservation measures.
Because of its simplicity, the model assumes no flexibility in the structure of the economy; that is, the relative shares of the labor force in each main sector do not change in response to a change in returns to labor by sector.  Finally, the assumption of steady economic growth from other sectors can be taken into account, although it is arbitrarily set at a constant level.
</a:t>
          </a:r>
        </a:p>
      </xdr:txBody>
    </xdr:sp>
    <xdr:clientData/>
  </xdr:twoCellAnchor>
  <xdr:twoCellAnchor>
    <xdr:from>
      <xdr:col>13</xdr:col>
      <xdr:colOff>314325</xdr:colOff>
      <xdr:row>57</xdr:row>
      <xdr:rowOff>0</xdr:rowOff>
    </xdr:from>
    <xdr:to>
      <xdr:col>14</xdr:col>
      <xdr:colOff>542925</xdr:colOff>
      <xdr:row>63</xdr:row>
      <xdr:rowOff>95250</xdr:rowOff>
    </xdr:to>
    <xdr:grpSp>
      <xdr:nvGrpSpPr>
        <xdr:cNvPr id="7" name="Group 8"/>
        <xdr:cNvGrpSpPr>
          <a:grpSpLocks/>
        </xdr:cNvGrpSpPr>
      </xdr:nvGrpSpPr>
      <xdr:grpSpPr>
        <a:xfrm>
          <a:off x="18754725" y="39052500"/>
          <a:ext cx="838200" cy="1066800"/>
          <a:chOff x="890" y="407"/>
          <a:chExt cx="88" cy="112"/>
        </a:xfrm>
        <a:solidFill>
          <a:srgbClr val="FFFFFF"/>
        </a:solidFill>
      </xdr:grpSpPr>
      <xdr:sp>
        <xdr:nvSpPr>
          <xdr:cNvPr id="8" name="AutoShape 9"/>
          <xdr:cNvSpPr>
            <a:spLocks/>
          </xdr:cNvSpPr>
        </xdr:nvSpPr>
        <xdr:spPr>
          <a:xfrm>
            <a:off x="890" y="407"/>
            <a:ext cx="88" cy="112"/>
          </a:xfrm>
          <a:prstGeom prst="downArrowCallou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10"/>
          <xdr:cNvSpPr txBox="1">
            <a:spLocks noChangeArrowheads="1"/>
          </xdr:cNvSpPr>
        </xdr:nvSpPr>
        <xdr:spPr>
          <a:xfrm>
            <a:off x="896" y="424"/>
            <a:ext cx="81" cy="56"/>
          </a:xfrm>
          <a:prstGeom prst="rect">
            <a:avLst/>
          </a:prstGeom>
          <a:solidFill>
            <a:srgbClr val="FFFF00"/>
          </a:solidFill>
          <a:ln w="9525" cmpd="sng">
            <a:noFill/>
          </a:ln>
        </xdr:spPr>
        <xdr:txBody>
          <a:bodyPr vertOverflow="clip" wrap="square"/>
          <a:p>
            <a:pPr algn="ctr">
              <a:defRPr/>
            </a:pPr>
            <a:r>
              <a:rPr lang="en-US" cap="none" sz="1100" b="0" i="0" u="none" baseline="0">
                <a:solidFill>
                  <a:srgbClr val="FF0000"/>
                </a:solidFill>
                <a:latin typeface="Arial"/>
                <a:ea typeface="Arial"/>
                <a:cs typeface="Arial"/>
              </a:rPr>
              <a:t>Press
PgDn</a:t>
            </a:r>
          </a:p>
        </xdr:txBody>
      </xdr:sp>
    </xdr:grpSp>
    <xdr:clientData/>
  </xdr:twoCellAnchor>
  <xdr:twoCellAnchor>
    <xdr:from>
      <xdr:col>0</xdr:col>
      <xdr:colOff>771525</xdr:colOff>
      <xdr:row>6</xdr:row>
      <xdr:rowOff>571500</xdr:rowOff>
    </xdr:from>
    <xdr:to>
      <xdr:col>1</xdr:col>
      <xdr:colOff>4095750</xdr:colOff>
      <xdr:row>6</xdr:row>
      <xdr:rowOff>4067175</xdr:rowOff>
    </xdr:to>
    <xdr:sp>
      <xdr:nvSpPr>
        <xdr:cNvPr id="10" name="TextBox 11"/>
        <xdr:cNvSpPr txBox="1">
          <a:spLocks noChangeArrowheads="1"/>
        </xdr:cNvSpPr>
      </xdr:nvSpPr>
      <xdr:spPr>
        <a:xfrm>
          <a:off x="771525" y="19450050"/>
          <a:ext cx="7639050" cy="3495675"/>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
The model is specified along the following general lines:</a:t>
          </a:r>
          <a:r>
            <a:rPr lang="en-US" cap="none" sz="1100" b="0" i="0" u="none" baseline="0">
              <a:latin typeface="Arial"/>
              <a:ea typeface="Arial"/>
              <a:cs typeface="Arial"/>
            </a:rPr>
            <a:t>
The hypothetical country is first given a certain population size at t=0, growing at 2.6% p.a., the average for sub-Saharan Africa.  Another set of runs is done with population growth at 2% p.a., equivalent to an arbitrarily set rate of economic growth.  GDP per capita at t=0 is set at $580, a value within the range prevailing among African nations.
The structure of the economy is expressed in the simplest terms: a stock of natural capital, and three main sectors: food, energy and manufacturing/services.  Resources are originally allocated among sectors on the basis of relative factor and product prices, consistent with ex-ante economic and environmental policies; that is, before the environmental policy changes have fully taken effect.  Natural capital includes both nonrenewable (geological) and renewable (biological) resources.  Labor, capital and renewable resources are combined to generate a certain level of domestic product and consumption in food, energy, manufactured goods and services.  The remainder of labor, capital and natural resources are allocated to the export sector. </a:t>
          </a:r>
          <a:r>
            <a:rPr lang="en-US" cap="none" sz="1000" b="0" i="0" u="none" baseline="0">
              <a:latin typeface="Arial"/>
              <a:ea typeface="Arial"/>
              <a:cs typeface="Arial"/>
            </a:rPr>
            <a:t>
</a:t>
          </a:r>
        </a:p>
      </xdr:txBody>
    </xdr:sp>
    <xdr:clientData/>
  </xdr:twoCellAnchor>
  <xdr:twoCellAnchor>
    <xdr:from>
      <xdr:col>13</xdr:col>
      <xdr:colOff>95250</xdr:colOff>
      <xdr:row>90</xdr:row>
      <xdr:rowOff>123825</xdr:rowOff>
    </xdr:from>
    <xdr:to>
      <xdr:col>14</xdr:col>
      <xdr:colOff>323850</xdr:colOff>
      <xdr:row>97</xdr:row>
      <xdr:rowOff>57150</xdr:rowOff>
    </xdr:to>
    <xdr:grpSp>
      <xdr:nvGrpSpPr>
        <xdr:cNvPr id="11" name="Group 12"/>
        <xdr:cNvGrpSpPr>
          <a:grpSpLocks/>
        </xdr:cNvGrpSpPr>
      </xdr:nvGrpSpPr>
      <xdr:grpSpPr>
        <a:xfrm>
          <a:off x="18535650" y="44519850"/>
          <a:ext cx="838200" cy="1066800"/>
          <a:chOff x="890" y="407"/>
          <a:chExt cx="88" cy="112"/>
        </a:xfrm>
        <a:solidFill>
          <a:srgbClr val="FFFFFF"/>
        </a:solidFill>
      </xdr:grpSpPr>
      <xdr:sp>
        <xdr:nvSpPr>
          <xdr:cNvPr id="12" name="AutoShape 13"/>
          <xdr:cNvSpPr>
            <a:spLocks/>
          </xdr:cNvSpPr>
        </xdr:nvSpPr>
        <xdr:spPr>
          <a:xfrm>
            <a:off x="890" y="407"/>
            <a:ext cx="88" cy="112"/>
          </a:xfrm>
          <a:prstGeom prst="downArrowCallou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14"/>
          <xdr:cNvSpPr txBox="1">
            <a:spLocks noChangeArrowheads="1"/>
          </xdr:cNvSpPr>
        </xdr:nvSpPr>
        <xdr:spPr>
          <a:xfrm>
            <a:off x="896" y="424"/>
            <a:ext cx="81" cy="56"/>
          </a:xfrm>
          <a:prstGeom prst="rect">
            <a:avLst/>
          </a:prstGeom>
          <a:solidFill>
            <a:srgbClr val="FFFF00"/>
          </a:solidFill>
          <a:ln w="9525" cmpd="sng">
            <a:noFill/>
          </a:ln>
        </xdr:spPr>
        <xdr:txBody>
          <a:bodyPr vertOverflow="clip" wrap="square"/>
          <a:p>
            <a:pPr algn="ctr">
              <a:defRPr/>
            </a:pPr>
            <a:r>
              <a:rPr lang="en-US" cap="none" sz="1100" b="0" i="0" u="none" baseline="0">
                <a:solidFill>
                  <a:srgbClr val="FF0000"/>
                </a:solidFill>
                <a:latin typeface="Arial"/>
                <a:ea typeface="Arial"/>
                <a:cs typeface="Arial"/>
              </a:rPr>
              <a:t>Press
PgDn</a:t>
            </a:r>
          </a:p>
        </xdr:txBody>
      </xdr:sp>
    </xdr:grpSp>
    <xdr:clientData/>
  </xdr:twoCellAnchor>
  <xdr:twoCellAnchor>
    <xdr:from>
      <xdr:col>0</xdr:col>
      <xdr:colOff>790575</xdr:colOff>
      <xdr:row>7</xdr:row>
      <xdr:rowOff>695325</xdr:rowOff>
    </xdr:from>
    <xdr:to>
      <xdr:col>1</xdr:col>
      <xdr:colOff>4143375</xdr:colOff>
      <xdr:row>8</xdr:row>
      <xdr:rowOff>2619375</xdr:rowOff>
    </xdr:to>
    <xdr:sp>
      <xdr:nvSpPr>
        <xdr:cNvPr id="14" name="TextBox 15"/>
        <xdr:cNvSpPr txBox="1">
          <a:spLocks noChangeArrowheads="1"/>
        </xdr:cNvSpPr>
      </xdr:nvSpPr>
      <xdr:spPr>
        <a:xfrm>
          <a:off x="790575" y="24774525"/>
          <a:ext cx="7667625" cy="4229100"/>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0" i="0" u="none" baseline="0">
              <a:latin typeface="Arial"/>
              <a:ea typeface="Arial"/>
              <a:cs typeface="Arial"/>
            </a:rPr>
            <a:t>Total consumption is increased by recourse to the trade sector.  In the simplest of cases, the current level of domestic production and consumption is maintained by: (a) using renewable resources beyond a sustainable level (given current technology) and (b) mining part of the nonrenewable natural capital, such as iron ore, oil, gold, diamonds.  For the desired total level of per capital consumption, export earnings from the depletion of nonrenewable resources finance imports complementing the output of the three domestic sectors.  Import substitution is possible, but only to a point, beyond which the allocation of resources to domestic production is prohibitively inefficient.  Conversely, for a given level of total consumption, more efficient domestic production allows for a decrease in export requirements, and thus, a decrease in the mining of natural capital.  It is assumed that any additional increases to output and consumption from other transfers such as Official Development Assistance (ODA) are constant and given, and are not taken into account here. 
Obviously, at a constant level of technology and of efficiency in resource allocation and use, the model is unsustainable.  All countries, especially with fast-growing populations, can only maintain per capita consumption by continuing to mine natural capital, presumably up to or near the point where it is entirely used up. 
Assumptions about the domestic and trade sectors, and the size of the stock of natural capital define the number of years before total collapse.  Since both geological and biological capital are being mined, tradeoffs are possible: for example, if the country pushes the use of renewable capital beyond a critical level of diminishing returns, higher import requirements can be met (for some time, at least) out of increased exports of non renewable capital.  Also note that some renewable resources, exploited beyond the maximum sustainable yield, may be treated very much like geological ones (harvested up to complete collapse and depletion); marine fisheries off the coast of some west African countries may be an example.  Finally, all countries are price-takers from a mercifully stable world market for tradables, although the impact of a major devaluation could easily be integrated into the model.</a:t>
          </a:r>
          <a:r>
            <a:rPr lang="en-US" cap="none" sz="1000" b="0" i="0" u="none" baseline="0">
              <a:latin typeface="Arial"/>
              <a:ea typeface="Arial"/>
              <a:cs typeface="Arial"/>
            </a:rPr>
            <a:t>
</a:t>
          </a:r>
        </a:p>
      </xdr:txBody>
    </xdr:sp>
    <xdr:clientData/>
  </xdr:twoCellAnchor>
  <xdr:oneCellAnchor>
    <xdr:from>
      <xdr:col>5</xdr:col>
      <xdr:colOff>533400</xdr:colOff>
      <xdr:row>130</xdr:row>
      <xdr:rowOff>19050</xdr:rowOff>
    </xdr:from>
    <xdr:ext cx="76200" cy="200025"/>
    <xdr:sp>
      <xdr:nvSpPr>
        <xdr:cNvPr id="15" name="TextBox 17"/>
        <xdr:cNvSpPr txBox="1">
          <a:spLocks noChangeArrowheads="1"/>
        </xdr:cNvSpPr>
      </xdr:nvSpPr>
      <xdr:spPr>
        <a:xfrm>
          <a:off x="14097000" y="5089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371475</xdr:colOff>
      <xdr:row>2</xdr:row>
      <xdr:rowOff>2381250</xdr:rowOff>
    </xdr:from>
    <xdr:to>
      <xdr:col>10</xdr:col>
      <xdr:colOff>133350</xdr:colOff>
      <xdr:row>3</xdr:row>
      <xdr:rowOff>352425</xdr:rowOff>
    </xdr:to>
    <xdr:grpSp>
      <xdr:nvGrpSpPr>
        <xdr:cNvPr id="16" name="Group 19"/>
        <xdr:cNvGrpSpPr>
          <a:grpSpLocks/>
        </xdr:cNvGrpSpPr>
      </xdr:nvGrpSpPr>
      <xdr:grpSpPr>
        <a:xfrm>
          <a:off x="15763875" y="8467725"/>
          <a:ext cx="981075" cy="352425"/>
          <a:chOff x="205" y="2156"/>
          <a:chExt cx="103" cy="91"/>
        </a:xfrm>
        <a:solidFill>
          <a:srgbClr val="FFFFFF"/>
        </a:solidFill>
      </xdr:grpSpPr>
      <xdr:sp>
        <xdr:nvSpPr>
          <xdr:cNvPr id="17" name="AutoShape 16"/>
          <xdr:cNvSpPr>
            <a:spLocks/>
          </xdr:cNvSpPr>
        </xdr:nvSpPr>
        <xdr:spPr>
          <a:xfrm>
            <a:off x="205" y="2156"/>
            <a:ext cx="103" cy="91"/>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Box 18"/>
          <xdr:cNvSpPr txBox="1">
            <a:spLocks noChangeArrowheads="1"/>
          </xdr:cNvSpPr>
        </xdr:nvSpPr>
        <xdr:spPr>
          <a:xfrm>
            <a:off x="214" y="2184"/>
            <a:ext cx="83" cy="35"/>
          </a:xfrm>
          <a:prstGeom prst="rect">
            <a:avLst/>
          </a:prstGeom>
          <a:solidFill>
            <a:srgbClr val="FFFF00"/>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Next Worksheet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323850</xdr:rowOff>
    </xdr:from>
    <xdr:to>
      <xdr:col>1</xdr:col>
      <xdr:colOff>4181475</xdr:colOff>
      <xdr:row>1</xdr:row>
      <xdr:rowOff>1743075</xdr:rowOff>
    </xdr:to>
    <xdr:grpSp>
      <xdr:nvGrpSpPr>
        <xdr:cNvPr id="1" name="Group 8"/>
        <xdr:cNvGrpSpPr>
          <a:grpSpLocks/>
        </xdr:cNvGrpSpPr>
      </xdr:nvGrpSpPr>
      <xdr:grpSpPr>
        <a:xfrm>
          <a:off x="161925" y="323850"/>
          <a:ext cx="8591550" cy="4695825"/>
          <a:chOff x="14" y="73"/>
          <a:chExt cx="902" cy="494"/>
        </a:xfrm>
        <a:solidFill>
          <a:srgbClr val="FFFFFF"/>
        </a:solidFill>
      </xdr:grpSpPr>
      <xdr:sp>
        <xdr:nvSpPr>
          <xdr:cNvPr id="2" name="AutoShape 1"/>
          <xdr:cNvSpPr>
            <a:spLocks/>
          </xdr:cNvSpPr>
        </xdr:nvSpPr>
        <xdr:spPr>
          <a:xfrm>
            <a:off x="14" y="73"/>
            <a:ext cx="197" cy="153"/>
          </a:xfrm>
          <a:prstGeom prst="wedgeRoundRectCallout">
            <a:avLst>
              <a:gd name="adj1" fmla="val 48986"/>
              <a:gd name="adj2" fmla="val 63726"/>
            </a:avLst>
          </a:prstGeom>
          <a:solidFill>
            <a:srgbClr val="FFCC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200" b="1" i="0" u="none" baseline="0">
                <a:latin typeface="Arial"/>
                <a:ea typeface="Arial"/>
                <a:cs typeface="Arial"/>
              </a:rPr>
              <a:t>Structure of the Economy, by main Sector, population</a:t>
            </a:r>
          </a:p>
        </xdr:txBody>
      </xdr:sp>
      <xdr:sp>
        <xdr:nvSpPr>
          <xdr:cNvPr id="3" name="AutoShape 2"/>
          <xdr:cNvSpPr>
            <a:spLocks/>
          </xdr:cNvSpPr>
        </xdr:nvSpPr>
        <xdr:spPr>
          <a:xfrm>
            <a:off x="201" y="170"/>
            <a:ext cx="169" cy="153"/>
          </a:xfrm>
          <a:prstGeom prst="wedgeRoundRectCallout">
            <a:avLst>
              <a:gd name="adj1" fmla="val 68342"/>
              <a:gd name="adj2" fmla="val 57189"/>
            </a:avLst>
          </a:prstGeom>
          <a:solidFill>
            <a:srgbClr val="FFCC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
Pattern of Resources and Land Use Systems at t=0</a:t>
            </a:r>
          </a:p>
        </xdr:txBody>
      </xdr:sp>
      <xdr:sp>
        <xdr:nvSpPr>
          <xdr:cNvPr id="4" name="AutoShape 3"/>
          <xdr:cNvSpPr>
            <a:spLocks/>
          </xdr:cNvSpPr>
        </xdr:nvSpPr>
        <xdr:spPr>
          <a:xfrm>
            <a:off x="390" y="245"/>
            <a:ext cx="176" cy="136"/>
          </a:xfrm>
          <a:prstGeom prst="wedgeRoundRectCallout">
            <a:avLst>
              <a:gd name="adj1" fmla="val 63069"/>
              <a:gd name="adj2" fmla="val 45587"/>
            </a:avLst>
          </a:prstGeom>
          <a:solidFill>
            <a:srgbClr val="FFCC99"/>
          </a:solidFill>
          <a:ln w="38100" cmpd="sng">
            <a:solidFill>
              <a:srgbClr val="FF0000"/>
            </a:solidFill>
            <a:headEnd type="none"/>
            <a:tailEnd type="none"/>
          </a:ln>
        </xdr:spPr>
        <xdr:txBody>
          <a:bodyPr vertOverflow="clip" wrap="square"/>
          <a:p>
            <a:pPr algn="ctr">
              <a:defRPr/>
            </a:pPr>
            <a:r>
              <a:rPr lang="en-US" cap="none" sz="1100" b="1" i="0" u="none" baseline="0">
                <a:latin typeface="Arial"/>
                <a:ea typeface="Arial"/>
                <a:cs typeface="Arial"/>
              </a:rPr>
              <a:t>Resource Use Efficiency, Soil Erosion and Population Growth Parameters, User-defined</a:t>
            </a:r>
          </a:p>
        </xdr:txBody>
      </xdr:sp>
      <xdr:sp>
        <xdr:nvSpPr>
          <xdr:cNvPr id="5" name="AutoShape 4"/>
          <xdr:cNvSpPr>
            <a:spLocks/>
          </xdr:cNvSpPr>
        </xdr:nvSpPr>
        <xdr:spPr>
          <a:xfrm>
            <a:off x="591" y="322"/>
            <a:ext cx="154" cy="132"/>
          </a:xfrm>
          <a:prstGeom prst="wedgeRoundRectCallout">
            <a:avLst>
              <a:gd name="adj1" fmla="val 60388"/>
              <a:gd name="adj2" fmla="val 75000"/>
            </a:avLst>
          </a:prstGeom>
          <a:solidFill>
            <a:srgbClr val="FFCC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Resources at t+n, from original endowments, and user-defined parameters</a:t>
            </a:r>
          </a:p>
        </xdr:txBody>
      </xdr:sp>
      <xdr:sp>
        <xdr:nvSpPr>
          <xdr:cNvPr id="6" name="AutoShape 5"/>
          <xdr:cNvSpPr>
            <a:spLocks/>
          </xdr:cNvSpPr>
        </xdr:nvSpPr>
        <xdr:spPr>
          <a:xfrm>
            <a:off x="746" y="451"/>
            <a:ext cx="170" cy="116"/>
          </a:xfrm>
          <a:prstGeom prst="wedgeRoundRectCallout">
            <a:avLst>
              <a:gd name="adj1" fmla="val -21175"/>
              <a:gd name="adj2" fmla="val 25000"/>
            </a:avLst>
          </a:prstGeom>
          <a:solidFill>
            <a:srgbClr val="FFCC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Macroeconomic Impact of changes, by sector, in terms of GNP/capita</a:t>
            </a:r>
          </a:p>
        </xdr:txBody>
      </xdr:sp>
    </xdr:grpSp>
    <xdr:clientData/>
  </xdr:twoCellAnchor>
  <xdr:twoCellAnchor>
    <xdr:from>
      <xdr:col>0</xdr:col>
      <xdr:colOff>2895600</xdr:colOff>
      <xdr:row>0</xdr:row>
      <xdr:rowOff>495300</xdr:rowOff>
    </xdr:from>
    <xdr:to>
      <xdr:col>1</xdr:col>
      <xdr:colOff>3105150</xdr:colOff>
      <xdr:row>0</xdr:row>
      <xdr:rowOff>1123950</xdr:rowOff>
    </xdr:to>
    <xdr:sp>
      <xdr:nvSpPr>
        <xdr:cNvPr id="7" name="TextBox 7"/>
        <xdr:cNvSpPr txBox="1">
          <a:spLocks noChangeArrowheads="1"/>
        </xdr:cNvSpPr>
      </xdr:nvSpPr>
      <xdr:spPr>
        <a:xfrm>
          <a:off x="2895600" y="495300"/>
          <a:ext cx="4781550" cy="628650"/>
        </a:xfrm>
        <a:prstGeom prst="rect">
          <a:avLst/>
        </a:prstGeom>
        <a:solidFill>
          <a:srgbClr val="FFFF99"/>
        </a:solidFill>
        <a:ln w="9525" cmpd="sng">
          <a:noFill/>
        </a:ln>
      </xdr:spPr>
      <xdr:txBody>
        <a:bodyPr vertOverflow="clip" wrap="square" anchor="ctr"/>
        <a:p>
          <a:pPr algn="ctr">
            <a:defRPr/>
          </a:pPr>
          <a:r>
            <a:rPr lang="en-US" cap="none" sz="1200" b="1" i="0" u="none" baseline="0">
              <a:latin typeface="Arial"/>
              <a:ea typeface="Arial"/>
              <a:cs typeface="Arial"/>
            </a:rPr>
            <a:t>BASIC COMPONENTS OF THE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1152525</xdr:colOff>
      <xdr:row>0</xdr:row>
      <xdr:rowOff>85725</xdr:rowOff>
    </xdr:from>
    <xdr:to>
      <xdr:col>10</xdr:col>
      <xdr:colOff>400050</xdr:colOff>
      <xdr:row>14</xdr:row>
      <xdr:rowOff>133350</xdr:rowOff>
    </xdr:to>
    <xdr:grpSp>
      <xdr:nvGrpSpPr>
        <xdr:cNvPr id="1" name="Group 15"/>
        <xdr:cNvGrpSpPr>
          <a:grpSpLocks/>
        </xdr:cNvGrpSpPr>
      </xdr:nvGrpSpPr>
      <xdr:grpSpPr>
        <a:xfrm>
          <a:off x="5857875" y="85725"/>
          <a:ext cx="3467100" cy="2590800"/>
          <a:chOff x="1040" y="14"/>
          <a:chExt cx="401" cy="272"/>
        </a:xfrm>
        <a:solidFill>
          <a:srgbClr val="FFFFFF"/>
        </a:solidFill>
      </xdr:grpSpPr>
      <xdr:sp>
        <xdr:nvSpPr>
          <xdr:cNvPr id="2" name="AutoShape 14"/>
          <xdr:cNvSpPr>
            <a:spLocks/>
          </xdr:cNvSpPr>
        </xdr:nvSpPr>
        <xdr:spPr>
          <a:xfrm>
            <a:off x="1040" y="14"/>
            <a:ext cx="401" cy="272"/>
          </a:xfrm>
          <a:prstGeom prst="bevel">
            <a:avLst>
              <a:gd name="adj" fmla="val -4227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3" name="Chart 10"/>
          <xdr:cNvGraphicFramePr/>
        </xdr:nvGraphicFramePr>
        <xdr:xfrm>
          <a:off x="1059" y="36"/>
          <a:ext cx="360" cy="230"/>
        </xdr:xfrm>
        <a:graphic>
          <a:graphicData uri="http://schemas.openxmlformats.org/drawingml/2006/chart">
            <c:chart xmlns:c="http://schemas.openxmlformats.org/drawingml/2006/chart" r:id="rId1"/>
          </a:graphicData>
        </a:graphic>
      </xdr:graphicFrame>
    </xdr:grpSp>
    <xdr:clientData/>
  </xdr:twoCellAnchor>
  <xdr:twoCellAnchor>
    <xdr:from>
      <xdr:col>3</xdr:col>
      <xdr:colOff>28575</xdr:colOff>
      <xdr:row>10</xdr:row>
      <xdr:rowOff>38100</xdr:rowOff>
    </xdr:from>
    <xdr:to>
      <xdr:col>3</xdr:col>
      <xdr:colOff>666750</xdr:colOff>
      <xdr:row>13</xdr:row>
      <xdr:rowOff>152400</xdr:rowOff>
    </xdr:to>
    <xdr:sp>
      <xdr:nvSpPr>
        <xdr:cNvPr id="4" name="TextBox 5"/>
        <xdr:cNvSpPr txBox="1">
          <a:spLocks noChangeArrowheads="1"/>
        </xdr:cNvSpPr>
      </xdr:nvSpPr>
      <xdr:spPr>
        <a:xfrm>
          <a:off x="4067175" y="1857375"/>
          <a:ext cx="638175" cy="65722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Sector
Shares as 
% of GDP</a:t>
          </a:r>
        </a:p>
      </xdr:txBody>
    </xdr:sp>
    <xdr:clientData/>
  </xdr:twoCellAnchor>
  <xdr:twoCellAnchor>
    <xdr:from>
      <xdr:col>3</xdr:col>
      <xdr:colOff>542925</xdr:colOff>
      <xdr:row>4</xdr:row>
      <xdr:rowOff>85725</xdr:rowOff>
    </xdr:from>
    <xdr:to>
      <xdr:col>4</xdr:col>
      <xdr:colOff>1076325</xdr:colOff>
      <xdr:row>10</xdr:row>
      <xdr:rowOff>142875</xdr:rowOff>
    </xdr:to>
    <xdr:sp>
      <xdr:nvSpPr>
        <xdr:cNvPr id="5" name="TextBox 6"/>
        <xdr:cNvSpPr txBox="1">
          <a:spLocks noChangeArrowheads="1"/>
        </xdr:cNvSpPr>
      </xdr:nvSpPr>
      <xdr:spPr>
        <a:xfrm>
          <a:off x="4581525" y="819150"/>
          <a:ext cx="1200150" cy="1143000"/>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Percentages of labor force by sector.  Agriculture and traditional energy make up the bulk of rural employment</a:t>
          </a:r>
        </a:p>
      </xdr:txBody>
    </xdr:sp>
    <xdr:clientData/>
  </xdr:twoCellAnchor>
  <xdr:twoCellAnchor>
    <xdr:from>
      <xdr:col>1</xdr:col>
      <xdr:colOff>1143000</xdr:colOff>
      <xdr:row>17</xdr:row>
      <xdr:rowOff>9525</xdr:rowOff>
    </xdr:from>
    <xdr:to>
      <xdr:col>4</xdr:col>
      <xdr:colOff>904875</xdr:colOff>
      <xdr:row>21</xdr:row>
      <xdr:rowOff>0</xdr:rowOff>
    </xdr:to>
    <xdr:sp>
      <xdr:nvSpPr>
        <xdr:cNvPr id="6" name="TextBox 7"/>
        <xdr:cNvSpPr txBox="1">
          <a:spLocks noChangeArrowheads="1"/>
        </xdr:cNvSpPr>
      </xdr:nvSpPr>
      <xdr:spPr>
        <a:xfrm>
          <a:off x="3562350" y="3095625"/>
          <a:ext cx="2047875" cy="71437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Average consumption: $290/cap/yr
Average consumption: $116/cap/yr
Average consumption: $174/cap/yr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7</xdr:col>
      <xdr:colOff>381000</xdr:colOff>
      <xdr:row>16</xdr:row>
      <xdr:rowOff>114300</xdr:rowOff>
    </xdr:to>
    <xdr:sp>
      <xdr:nvSpPr>
        <xdr:cNvPr id="1" name="TextBox 1"/>
        <xdr:cNvSpPr txBox="1">
          <a:spLocks noChangeArrowheads="1"/>
        </xdr:cNvSpPr>
      </xdr:nvSpPr>
      <xdr:spPr>
        <a:xfrm>
          <a:off x="4829175" y="0"/>
          <a:ext cx="4438650" cy="2647950"/>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100" b="0" i="0" u="none" baseline="0">
              <a:latin typeface="Arial"/>
              <a:ea typeface="Arial"/>
              <a:cs typeface="Arial"/>
            </a:rPr>
            <a:t>
The proportion of total land suitable for agriculture is relatively small, and only a sixth of agricultural land is allocated to cash crops.  
Large areas are in low productivity food production for domestic consumption.  More limited cash crop production takes place, at much higher levels of productivity and returns.
There are extensive areas of low-productivity rangeland and forest/woodland.  Only 0.25% of total forest area is actively managed. Most of the population is in the rural sector, involved in a combination of agriculture, livestock raising and traditional energy production.  The country sets a relatively high goal of maintaining income per capita at the t=0 level of $580.  It is met by drawing heavily on the limited geological resources available for export.</a:t>
          </a:r>
        </a:p>
      </xdr:txBody>
    </xdr:sp>
    <xdr:clientData/>
  </xdr:twoCellAnchor>
  <xdr:twoCellAnchor>
    <xdr:from>
      <xdr:col>2</xdr:col>
      <xdr:colOff>28575</xdr:colOff>
      <xdr:row>16</xdr:row>
      <xdr:rowOff>152400</xdr:rowOff>
    </xdr:from>
    <xdr:to>
      <xdr:col>6</xdr:col>
      <xdr:colOff>266700</xdr:colOff>
      <xdr:row>30</xdr:row>
      <xdr:rowOff>161925</xdr:rowOff>
    </xdr:to>
    <xdr:grpSp>
      <xdr:nvGrpSpPr>
        <xdr:cNvPr id="2" name="Group 11"/>
        <xdr:cNvGrpSpPr>
          <a:grpSpLocks/>
        </xdr:cNvGrpSpPr>
      </xdr:nvGrpSpPr>
      <xdr:grpSpPr>
        <a:xfrm>
          <a:off x="4752975" y="2686050"/>
          <a:ext cx="3790950" cy="2457450"/>
          <a:chOff x="1113" y="322"/>
          <a:chExt cx="398" cy="267"/>
        </a:xfrm>
        <a:solidFill>
          <a:srgbClr val="FFFFFF"/>
        </a:solidFill>
      </xdr:grpSpPr>
      <xdr:sp>
        <xdr:nvSpPr>
          <xdr:cNvPr id="3" name="AutoShape 10"/>
          <xdr:cNvSpPr>
            <a:spLocks/>
          </xdr:cNvSpPr>
        </xdr:nvSpPr>
        <xdr:spPr>
          <a:xfrm>
            <a:off x="1113" y="322"/>
            <a:ext cx="398" cy="267"/>
          </a:xfrm>
          <a:prstGeom prst="bevel">
            <a:avLst>
              <a:gd name="adj" fmla="val -4439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4" name="Chart 5"/>
          <xdr:cNvGraphicFramePr/>
        </xdr:nvGraphicFramePr>
        <xdr:xfrm>
          <a:off x="1128" y="338"/>
          <a:ext cx="366" cy="233"/>
        </xdr:xfrm>
        <a:graphic>
          <a:graphicData uri="http://schemas.openxmlformats.org/drawingml/2006/chart">
            <c:chart xmlns:c="http://schemas.openxmlformats.org/drawingml/2006/chart" r:id="rId1"/>
          </a:graphicData>
        </a:graphic>
      </xdr:graphicFrame>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76200</xdr:rowOff>
    </xdr:from>
    <xdr:to>
      <xdr:col>6</xdr:col>
      <xdr:colOff>257175</xdr:colOff>
      <xdr:row>8</xdr:row>
      <xdr:rowOff>114300</xdr:rowOff>
    </xdr:to>
    <xdr:sp>
      <xdr:nvSpPr>
        <xdr:cNvPr id="1" name="TextBox 13"/>
        <xdr:cNvSpPr txBox="1">
          <a:spLocks noChangeArrowheads="1"/>
        </xdr:cNvSpPr>
      </xdr:nvSpPr>
      <xdr:spPr>
        <a:xfrm>
          <a:off x="400050" y="238125"/>
          <a:ext cx="6791325" cy="117157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1" i="0" u="none" baseline="0">
              <a:latin typeface="Arial"/>
              <a:ea typeface="Arial"/>
              <a:cs typeface="Arial"/>
            </a:rPr>
            <a:t>                              This is where parameters are specified to generate various scenarios</a:t>
          </a:r>
          <a:r>
            <a:rPr lang="en-US" cap="none" sz="1000" b="0" i="0" u="none" baseline="0">
              <a:latin typeface="Arial"/>
              <a:ea typeface="Arial"/>
              <a:cs typeface="Arial"/>
            </a:rPr>
            <a:t>
The user can specify parameters for up to five iterations, specifying the length of each iteration in years, and the parameters applying to each iteration.  Different factors can be assigned to changes in the efficiency of resource use applied to each production system.  Output from each iteration is reflected in tables showing resource status, and macroeconomic situation.  An overall output table summarizes the results from all iterations and plots the evolution of GDP per capita.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38100</xdr:rowOff>
    </xdr:from>
    <xdr:to>
      <xdr:col>6</xdr:col>
      <xdr:colOff>809625</xdr:colOff>
      <xdr:row>4</xdr:row>
      <xdr:rowOff>142875</xdr:rowOff>
    </xdr:to>
    <xdr:sp>
      <xdr:nvSpPr>
        <xdr:cNvPr id="1" name="TextBox 1"/>
        <xdr:cNvSpPr txBox="1">
          <a:spLocks noChangeArrowheads="1"/>
        </xdr:cNvSpPr>
      </xdr:nvSpPr>
      <xdr:spPr>
        <a:xfrm>
          <a:off x="609600" y="38100"/>
          <a:ext cx="7772400" cy="75247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This worksheet reflects the status of resources at the end of each specified iteration.  Starting from the "Resources" worksheet, the factors chosen in the various iterations of the "Parameters" worksheet yield new sets of values in land use, value of production from various types of production systems (food production, export crops, energy, etc.).</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8</xdr:row>
      <xdr:rowOff>9525</xdr:rowOff>
    </xdr:from>
    <xdr:to>
      <xdr:col>5</xdr:col>
      <xdr:colOff>590550</xdr:colOff>
      <xdr:row>26</xdr:row>
      <xdr:rowOff>57150</xdr:rowOff>
    </xdr:to>
    <xdr:grpSp>
      <xdr:nvGrpSpPr>
        <xdr:cNvPr id="1" name="Group 5"/>
        <xdr:cNvGrpSpPr>
          <a:grpSpLocks/>
        </xdr:cNvGrpSpPr>
      </xdr:nvGrpSpPr>
      <xdr:grpSpPr>
        <a:xfrm>
          <a:off x="342900" y="1343025"/>
          <a:ext cx="4352925" cy="2962275"/>
          <a:chOff x="36" y="137"/>
          <a:chExt cx="457" cy="311"/>
        </a:xfrm>
        <a:solidFill>
          <a:srgbClr val="FFFFFF"/>
        </a:solidFill>
      </xdr:grpSpPr>
      <xdr:sp>
        <xdr:nvSpPr>
          <xdr:cNvPr id="2" name="AutoShape 4"/>
          <xdr:cNvSpPr>
            <a:spLocks/>
          </xdr:cNvSpPr>
        </xdr:nvSpPr>
        <xdr:spPr>
          <a:xfrm>
            <a:off x="36" y="137"/>
            <a:ext cx="457" cy="311"/>
          </a:xfrm>
          <a:prstGeom prst="bevel">
            <a:avLst>
              <a:gd name="adj" fmla="val -4516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3" name="Chart 1"/>
          <xdr:cNvGraphicFramePr/>
        </xdr:nvGraphicFramePr>
        <xdr:xfrm>
          <a:off x="52" y="153"/>
          <a:ext cx="423" cy="281"/>
        </xdr:xfrm>
        <a:graphic>
          <a:graphicData uri="http://schemas.openxmlformats.org/drawingml/2006/chart">
            <c:chart xmlns:c="http://schemas.openxmlformats.org/drawingml/2006/chart" r:id="rId1"/>
          </a:graphicData>
        </a:graphic>
      </xdr:graphicFrame>
    </xdr:grpSp>
    <xdr:clientData/>
  </xdr:twoCellAnchor>
  <xdr:twoCellAnchor>
    <xdr:from>
      <xdr:col>6</xdr:col>
      <xdr:colOff>28575</xdr:colOff>
      <xdr:row>1</xdr:row>
      <xdr:rowOff>66675</xdr:rowOff>
    </xdr:from>
    <xdr:to>
      <xdr:col>14</xdr:col>
      <xdr:colOff>276225</xdr:colOff>
      <xdr:row>22</xdr:row>
      <xdr:rowOff>38100</xdr:rowOff>
    </xdr:to>
    <xdr:grpSp>
      <xdr:nvGrpSpPr>
        <xdr:cNvPr id="4" name="Group 7"/>
        <xdr:cNvGrpSpPr>
          <a:grpSpLocks/>
        </xdr:cNvGrpSpPr>
      </xdr:nvGrpSpPr>
      <xdr:grpSpPr>
        <a:xfrm>
          <a:off x="4933950" y="266700"/>
          <a:ext cx="4410075" cy="3371850"/>
          <a:chOff x="1046" y="13"/>
          <a:chExt cx="463" cy="350"/>
        </a:xfrm>
        <a:solidFill>
          <a:srgbClr val="FFFFFF"/>
        </a:solidFill>
      </xdr:grpSpPr>
      <xdr:sp>
        <xdr:nvSpPr>
          <xdr:cNvPr id="5" name="AutoShape 6"/>
          <xdr:cNvSpPr>
            <a:spLocks/>
          </xdr:cNvSpPr>
        </xdr:nvSpPr>
        <xdr:spPr>
          <a:xfrm>
            <a:off x="1046" y="13"/>
            <a:ext cx="463" cy="350"/>
          </a:xfrm>
          <a:prstGeom prst="bevel">
            <a:avLst>
              <a:gd name="adj" fmla="val -462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6" name="Chart 2"/>
          <xdr:cNvGraphicFramePr/>
        </xdr:nvGraphicFramePr>
        <xdr:xfrm>
          <a:off x="1060" y="28"/>
          <a:ext cx="434" cy="320"/>
        </xdr:xfrm>
        <a:graphic>
          <a:graphicData uri="http://schemas.openxmlformats.org/drawingml/2006/chart">
            <c:chart xmlns:c="http://schemas.openxmlformats.org/drawingml/2006/chart" r:id="rId2"/>
          </a:graphicData>
        </a:graphic>
      </xdr:graphicFrame>
    </xdr:grpSp>
    <xdr:clientData/>
  </xdr:twoCellAnchor>
  <xdr:twoCellAnchor>
    <xdr:from>
      <xdr:col>7</xdr:col>
      <xdr:colOff>9525</xdr:colOff>
      <xdr:row>22</xdr:row>
      <xdr:rowOff>104775</xdr:rowOff>
    </xdr:from>
    <xdr:to>
      <xdr:col>14</xdr:col>
      <xdr:colOff>190500</xdr:colOff>
      <xdr:row>39</xdr:row>
      <xdr:rowOff>47625</xdr:rowOff>
    </xdr:to>
    <xdr:graphicFrame>
      <xdr:nvGraphicFramePr>
        <xdr:cNvPr id="7" name="Chart 3"/>
        <xdr:cNvGraphicFramePr/>
      </xdr:nvGraphicFramePr>
      <xdr:xfrm>
        <a:off x="5086350" y="3705225"/>
        <a:ext cx="4171950" cy="26955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2"/>
  <sheetViews>
    <sheetView workbookViewId="0" topLeftCell="A1">
      <selection activeCell="A1" sqref="A1"/>
    </sheetView>
  </sheetViews>
  <sheetFormatPr defaultColWidth="9.140625" defaultRowHeight="12.75"/>
  <cols>
    <col min="1" max="1" width="139.8515625" style="0" customWidth="1"/>
  </cols>
  <sheetData>
    <row r="1" spans="1:4" ht="409.5" customHeight="1">
      <c r="A1" s="130"/>
      <c r="B1" s="130"/>
      <c r="C1" s="130"/>
      <c r="D1" s="130"/>
    </row>
    <row r="2" spans="1:4" ht="260.25" customHeight="1">
      <c r="A2" s="130"/>
      <c r="B2" s="130"/>
      <c r="C2" s="130"/>
      <c r="D2" s="130"/>
    </row>
  </sheetData>
  <sheetProtection password="C6F0" sheet="1" objects="1" scenarios="1"/>
  <printOptions/>
  <pageMargins left="0.75" right="0.75" top="1" bottom="1" header="0.5" footer="0.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A1"/>
  <sheetViews>
    <sheetView workbookViewId="0" topLeftCell="A1">
      <selection activeCell="A1" sqref="A1"/>
    </sheetView>
  </sheetViews>
  <sheetFormatPr defaultColWidth="9.140625" defaultRowHeight="12.75"/>
  <cols>
    <col min="1" max="1" width="72.7109375" style="0" customWidth="1"/>
    <col min="2" max="2" width="63.140625" style="0" customWidth="1"/>
  </cols>
  <sheetData>
    <row r="48" ht="74.25" customHeight="1"/>
  </sheetData>
  <sheetProtection sheet="1" objects="1" scenarios="1"/>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11"/>
  <dimension ref="A1:A1"/>
  <sheetViews>
    <sheetView workbookViewId="0" topLeftCell="A1">
      <selection activeCell="A1" sqref="A1"/>
    </sheetView>
  </sheetViews>
  <sheetFormatPr defaultColWidth="9.140625" defaultRowHeight="12.75"/>
  <cols>
    <col min="1" max="1" width="70.140625" style="0" customWidth="1"/>
    <col min="2" max="2" width="69.57421875" style="0" customWidth="1"/>
  </cols>
  <sheetData/>
  <sheetProtection password="C6F0" sheet="1" objects="1" scenarios="1"/>
  <printOptions/>
  <pageMargins left="0.75" right="0.75" top="1" bottom="1" header="0.5" footer="0.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6" sqref="A6"/>
    </sheetView>
  </sheetViews>
  <sheetFormatPr defaultColWidth="9.140625" defaultRowHeight="12.75"/>
  <cols>
    <col min="1" max="1" width="71.7109375" style="0" customWidth="1"/>
    <col min="2" max="2" width="67.140625" style="0" customWidth="1"/>
  </cols>
  <sheetData/>
  <sheetProtection sheet="1" objects="1" scenarios="1"/>
  <printOptions/>
  <pageMargins left="0.75" right="0.75" top="1" bottom="1" header="0.5" footer="0.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A1:O4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K20" sqref="K20"/>
    </sheetView>
  </sheetViews>
  <sheetFormatPr defaultColWidth="9.140625" defaultRowHeight="12.75"/>
  <cols>
    <col min="1" max="1" width="33.57421875" style="0" customWidth="1"/>
    <col min="2" max="2" width="15.57421875" style="0" customWidth="1"/>
    <col min="3" max="3" width="11.00390625" style="0" customWidth="1"/>
    <col min="4" max="4" width="12.7109375" style="0" customWidth="1"/>
    <col min="5" max="5" width="9.00390625" style="0" customWidth="1"/>
    <col min="6" max="6" width="7.7109375" style="0" customWidth="1"/>
    <col min="7" max="7" width="10.57421875" style="0" customWidth="1"/>
  </cols>
  <sheetData>
    <row r="1" spans="1:13" ht="50.25" customHeight="1">
      <c r="A1" s="3"/>
      <c r="B1" s="3"/>
      <c r="C1" s="3"/>
      <c r="D1" s="3"/>
      <c r="E1" s="3"/>
      <c r="F1" s="3"/>
      <c r="G1" s="3"/>
      <c r="H1" s="3"/>
      <c r="I1" s="3"/>
      <c r="J1" s="3"/>
      <c r="K1" s="3"/>
      <c r="L1" s="3"/>
      <c r="M1" s="3"/>
    </row>
    <row r="2" spans="1:15" ht="15">
      <c r="A2" s="3"/>
      <c r="B2" s="124" t="s">
        <v>40</v>
      </c>
      <c r="C2" s="124" t="s">
        <v>41</v>
      </c>
      <c r="D2" s="124" t="s">
        <v>42</v>
      </c>
      <c r="E2" s="124" t="s">
        <v>43</v>
      </c>
      <c r="F2" s="124" t="s">
        <v>44</v>
      </c>
      <c r="G2" s="124" t="s">
        <v>48</v>
      </c>
      <c r="H2" s="128"/>
      <c r="I2" s="128"/>
      <c r="J2" s="128"/>
      <c r="K2" s="128"/>
      <c r="L2" s="128"/>
      <c r="M2" s="128"/>
      <c r="N2" s="129"/>
      <c r="O2" s="129"/>
    </row>
    <row r="3" spans="1:13" ht="14.25">
      <c r="A3" s="3" t="s">
        <v>28</v>
      </c>
      <c r="B3" s="3">
        <v>14.5</v>
      </c>
      <c r="C3" s="3">
        <v>61.3</v>
      </c>
      <c r="D3" s="3">
        <v>1.6</v>
      </c>
      <c r="E3" s="3">
        <v>9</v>
      </c>
      <c r="F3" s="3">
        <v>28.7</v>
      </c>
      <c r="G3" s="3">
        <v>11.6</v>
      </c>
      <c r="H3" s="3"/>
      <c r="I3" s="3"/>
      <c r="J3" s="3"/>
      <c r="K3" s="3"/>
      <c r="L3" s="3"/>
      <c r="M3" s="3"/>
    </row>
    <row r="4" spans="1:13" ht="14.25">
      <c r="A4" s="3" t="s">
        <v>29</v>
      </c>
      <c r="B4" s="3">
        <v>10.1</v>
      </c>
      <c r="C4" s="3">
        <v>6.1</v>
      </c>
      <c r="D4" s="3">
        <v>5.6</v>
      </c>
      <c r="E4" s="3">
        <v>4.8</v>
      </c>
      <c r="F4" s="3">
        <v>9.5</v>
      </c>
      <c r="G4" s="3">
        <v>6.4</v>
      </c>
      <c r="H4" s="3"/>
      <c r="I4" s="3"/>
      <c r="J4" s="3"/>
      <c r="K4" s="3"/>
      <c r="L4" s="3"/>
      <c r="M4" s="3"/>
    </row>
    <row r="5" spans="1:13" ht="14.25">
      <c r="A5" s="3" t="s">
        <v>30</v>
      </c>
      <c r="B5" s="7">
        <v>700</v>
      </c>
      <c r="C5" s="7">
        <v>100</v>
      </c>
      <c r="D5" s="7">
        <v>3600</v>
      </c>
      <c r="E5" s="7">
        <v>530</v>
      </c>
      <c r="F5" s="7">
        <v>330</v>
      </c>
      <c r="G5" s="7">
        <v>610</v>
      </c>
      <c r="H5" s="3"/>
      <c r="I5" s="3"/>
      <c r="J5" s="3"/>
      <c r="K5" s="3"/>
      <c r="L5" s="3"/>
      <c r="M5" s="3"/>
    </row>
    <row r="6" spans="1:13" ht="14.25">
      <c r="A6" s="3" t="s">
        <v>31</v>
      </c>
      <c r="B6" s="3">
        <v>5.7</v>
      </c>
      <c r="C6" s="3">
        <v>-1</v>
      </c>
      <c r="D6" s="3">
        <v>3.5</v>
      </c>
      <c r="E6" s="3">
        <v>6</v>
      </c>
      <c r="F6" s="3">
        <v>1.8</v>
      </c>
      <c r="G6" s="3">
        <v>1.6</v>
      </c>
      <c r="H6" s="3"/>
      <c r="I6" s="3"/>
      <c r="J6" s="3"/>
      <c r="K6" s="3"/>
      <c r="L6" s="3"/>
      <c r="M6" s="3"/>
    </row>
    <row r="7" spans="1:13" ht="14.25">
      <c r="A7" s="3" t="s">
        <v>32</v>
      </c>
      <c r="B7" s="3">
        <v>25.4</v>
      </c>
      <c r="C7" s="3">
        <v>49.8</v>
      </c>
      <c r="D7" s="3">
        <v>3.6</v>
      </c>
      <c r="E7" s="3">
        <v>17.4</v>
      </c>
      <c r="F7" s="3">
        <v>26.1</v>
      </c>
      <c r="G7" s="3">
        <v>18.1</v>
      </c>
      <c r="H7" s="3"/>
      <c r="I7" s="3"/>
      <c r="J7" s="3"/>
      <c r="K7" s="3"/>
      <c r="L7" s="3"/>
      <c r="M7" s="3"/>
    </row>
    <row r="8" spans="1:13" ht="14.25">
      <c r="A8" s="3" t="s">
        <v>49</v>
      </c>
      <c r="B8" s="3">
        <v>-2.2</v>
      </c>
      <c r="C8" s="3">
        <v>-10</v>
      </c>
      <c r="D8" s="3">
        <v>3.5</v>
      </c>
      <c r="E8" s="3">
        <v>-1.7</v>
      </c>
      <c r="F8" s="3">
        <v>1.6</v>
      </c>
      <c r="G8" s="3">
        <v>3.2</v>
      </c>
      <c r="H8" s="3"/>
      <c r="I8" s="3"/>
      <c r="J8" s="3"/>
      <c r="K8" s="3"/>
      <c r="L8" s="3"/>
      <c r="M8" s="3"/>
    </row>
    <row r="9" spans="1:13" ht="14.25">
      <c r="A9" s="3" t="s">
        <v>33</v>
      </c>
      <c r="B9" s="3">
        <v>37</v>
      </c>
      <c r="C9" s="3">
        <v>27.7</v>
      </c>
      <c r="D9" s="3">
        <v>33.8</v>
      </c>
      <c r="E9" s="3">
        <v>36.8</v>
      </c>
      <c r="F9" s="3">
        <v>32.3</v>
      </c>
      <c r="G9" s="3">
        <v>41.7</v>
      </c>
      <c r="H9" s="3"/>
      <c r="I9" s="3"/>
      <c r="J9" s="3"/>
      <c r="K9" s="3"/>
      <c r="L9" s="3"/>
      <c r="M9" s="3"/>
    </row>
    <row r="10" spans="1:13" ht="14.25">
      <c r="A10" s="3"/>
      <c r="B10" s="3"/>
      <c r="C10" s="3"/>
      <c r="D10" s="3"/>
      <c r="E10" s="3"/>
      <c r="F10" s="3"/>
      <c r="G10" s="3"/>
      <c r="H10" s="3"/>
      <c r="I10" s="3"/>
      <c r="J10" s="3"/>
      <c r="K10" s="3"/>
      <c r="L10" s="3"/>
      <c r="M10" s="3"/>
    </row>
    <row r="11" spans="1:13" ht="14.25">
      <c r="A11" s="3" t="s">
        <v>45</v>
      </c>
      <c r="B11" s="5">
        <v>3223</v>
      </c>
      <c r="C11" s="5">
        <v>1519</v>
      </c>
      <c r="D11" s="5">
        <v>1651</v>
      </c>
      <c r="E11" s="5">
        <v>1376</v>
      </c>
      <c r="F11" s="5">
        <v>3307</v>
      </c>
      <c r="G11" s="5">
        <v>1968</v>
      </c>
      <c r="H11" s="3"/>
      <c r="I11" s="3"/>
      <c r="J11" s="3"/>
      <c r="K11" s="3"/>
      <c r="L11" s="3"/>
      <c r="M11" s="3"/>
    </row>
    <row r="12" spans="1:13" ht="14.25">
      <c r="A12" s="3" t="s">
        <v>34</v>
      </c>
      <c r="B12" s="3">
        <v>541</v>
      </c>
      <c r="C12" s="3">
        <v>172</v>
      </c>
      <c r="D12" s="3">
        <v>322</v>
      </c>
      <c r="E12" s="3">
        <v>311</v>
      </c>
      <c r="F12" s="3">
        <v>1044</v>
      </c>
      <c r="G12" s="3">
        <v>77</v>
      </c>
      <c r="H12" s="3"/>
      <c r="I12" s="3"/>
      <c r="J12" s="3"/>
      <c r="K12" s="3"/>
      <c r="L12" s="3"/>
      <c r="M12" s="3"/>
    </row>
    <row r="13" spans="1:13" ht="14.25">
      <c r="A13" s="3" t="s">
        <v>35</v>
      </c>
      <c r="B13" s="9">
        <f aca="true" t="shared" si="0" ref="B13:G13">B12/B$11*100</f>
        <v>16.78560347502327</v>
      </c>
      <c r="C13" s="9">
        <f t="shared" si="0"/>
        <v>11.323238973008557</v>
      </c>
      <c r="D13" s="9">
        <f t="shared" si="0"/>
        <v>19.503331314354934</v>
      </c>
      <c r="E13" s="9">
        <f t="shared" si="0"/>
        <v>22.601744186046513</v>
      </c>
      <c r="F13" s="9">
        <f t="shared" si="0"/>
        <v>31.56939824614454</v>
      </c>
      <c r="G13" s="9">
        <f t="shared" si="0"/>
        <v>3.9126016260162597</v>
      </c>
      <c r="H13" s="3"/>
      <c r="I13" s="3"/>
      <c r="J13" s="3"/>
      <c r="K13" s="3"/>
      <c r="L13" s="3"/>
      <c r="M13" s="3"/>
    </row>
    <row r="14" spans="1:13" ht="14.25">
      <c r="A14" s="3" t="s">
        <v>36</v>
      </c>
      <c r="B14" s="3">
        <v>530</v>
      </c>
      <c r="C14" s="3">
        <v>246</v>
      </c>
      <c r="D14" s="3">
        <v>116</v>
      </c>
      <c r="E14" s="3">
        <v>179</v>
      </c>
      <c r="F14" s="3">
        <v>532</v>
      </c>
      <c r="G14" s="3">
        <v>182</v>
      </c>
      <c r="H14" s="3"/>
      <c r="I14" s="3"/>
      <c r="J14" s="3"/>
      <c r="K14" s="3"/>
      <c r="L14" s="3"/>
      <c r="M14" s="3"/>
    </row>
    <row r="15" spans="1:13" ht="14.25">
      <c r="A15" s="3" t="s">
        <v>37</v>
      </c>
      <c r="B15" s="9">
        <f aca="true" t="shared" si="1" ref="B15:G15">B14/B$11*100</f>
        <v>16.444306546695625</v>
      </c>
      <c r="C15" s="9">
        <f t="shared" si="1"/>
        <v>16.19486504279131</v>
      </c>
      <c r="D15" s="9">
        <f t="shared" si="1"/>
        <v>7.026044821320412</v>
      </c>
      <c r="E15" s="9">
        <f t="shared" si="1"/>
        <v>13.00872093023256</v>
      </c>
      <c r="F15" s="9">
        <f t="shared" si="1"/>
        <v>16.087087995161777</v>
      </c>
      <c r="G15" s="9">
        <f t="shared" si="1"/>
        <v>9.247967479674797</v>
      </c>
      <c r="H15" s="3"/>
      <c r="I15" s="3"/>
      <c r="J15" s="3"/>
      <c r="K15" s="3"/>
      <c r="L15" s="3"/>
      <c r="M15" s="3"/>
    </row>
    <row r="16" spans="1:13" ht="14.25">
      <c r="A16" s="3" t="s">
        <v>38</v>
      </c>
      <c r="B16" s="3">
        <v>776</v>
      </c>
      <c r="C16" s="3">
        <v>569</v>
      </c>
      <c r="D16" s="3">
        <v>487</v>
      </c>
      <c r="E16" s="3">
        <v>211</v>
      </c>
      <c r="F16" s="3">
        <v>920</v>
      </c>
      <c r="G16" s="3">
        <v>891</v>
      </c>
      <c r="H16" s="3"/>
      <c r="I16" s="3"/>
      <c r="J16" s="3"/>
      <c r="K16" s="3"/>
      <c r="L16" s="3"/>
      <c r="M16" s="3"/>
    </row>
    <row r="17" spans="1:13" ht="14.25">
      <c r="A17" s="3" t="s">
        <v>39</v>
      </c>
      <c r="B17" s="9">
        <f aca="true" t="shared" si="2" ref="B17:G17">B16/B$11*100</f>
        <v>24.07694694384114</v>
      </c>
      <c r="C17" s="9">
        <f t="shared" si="2"/>
        <v>37.45885450954575</v>
      </c>
      <c r="D17" s="9">
        <f t="shared" si="2"/>
        <v>29.497274379164146</v>
      </c>
      <c r="E17" s="9">
        <f t="shared" si="2"/>
        <v>15.334302325581394</v>
      </c>
      <c r="F17" s="9">
        <f t="shared" si="2"/>
        <v>27.819776232234656</v>
      </c>
      <c r="G17" s="9">
        <f t="shared" si="2"/>
        <v>45.27439024390244</v>
      </c>
      <c r="H17" s="3"/>
      <c r="I17" s="3"/>
      <c r="J17" s="3"/>
      <c r="K17" s="3"/>
      <c r="L17" s="3"/>
      <c r="M17" s="3"/>
    </row>
    <row r="18" spans="1:13" ht="14.25">
      <c r="A18" s="3"/>
      <c r="B18" s="3"/>
      <c r="C18" s="3"/>
      <c r="D18" s="3"/>
      <c r="E18" s="3"/>
      <c r="F18" s="3"/>
      <c r="G18" s="3"/>
      <c r="H18" s="3"/>
      <c r="I18" s="3"/>
      <c r="J18" s="3"/>
      <c r="K18" s="3"/>
      <c r="L18" s="3"/>
      <c r="M18" s="3"/>
    </row>
    <row r="19" spans="1:13" ht="14.25">
      <c r="A19" s="3" t="s">
        <v>123</v>
      </c>
      <c r="B19" s="5">
        <v>4114</v>
      </c>
      <c r="C19" s="5">
        <v>602</v>
      </c>
      <c r="D19" s="5">
        <v>1711</v>
      </c>
      <c r="E19" s="5">
        <v>956</v>
      </c>
      <c r="F19" s="5">
        <v>2012</v>
      </c>
      <c r="G19" s="5">
        <v>2047</v>
      </c>
      <c r="H19" s="3"/>
      <c r="I19" s="3"/>
      <c r="J19" s="3"/>
      <c r="K19" s="3"/>
      <c r="L19" s="3"/>
      <c r="M19" s="3"/>
    </row>
    <row r="20" spans="1:13" ht="14.25">
      <c r="A20" s="3" t="s">
        <v>46</v>
      </c>
      <c r="B20" s="3">
        <v>1254</v>
      </c>
      <c r="C20" s="3">
        <v>470</v>
      </c>
      <c r="D20" s="3">
        <v>1122</v>
      </c>
      <c r="E20" s="3">
        <v>265</v>
      </c>
      <c r="F20" s="3">
        <v>212</v>
      </c>
      <c r="G20" s="3">
        <v>532</v>
      </c>
      <c r="H20" s="3"/>
      <c r="I20" s="3"/>
      <c r="J20" s="3"/>
      <c r="K20" s="3"/>
      <c r="L20" s="3"/>
      <c r="M20" s="3"/>
    </row>
    <row r="21" spans="1:13" ht="14.25">
      <c r="A21" s="3" t="s">
        <v>47</v>
      </c>
      <c r="B21" s="9">
        <f aca="true" t="shared" si="3" ref="B21:G21">B20/B19*100</f>
        <v>30.481283422459892</v>
      </c>
      <c r="C21" s="9">
        <f t="shared" si="3"/>
        <v>78.07308970099668</v>
      </c>
      <c r="D21" s="9">
        <f t="shared" si="3"/>
        <v>65.57568673290474</v>
      </c>
      <c r="E21" s="9">
        <f t="shared" si="3"/>
        <v>27.719665271966527</v>
      </c>
      <c r="F21" s="9">
        <f t="shared" si="3"/>
        <v>10.536779324055665</v>
      </c>
      <c r="G21" s="9">
        <f t="shared" si="3"/>
        <v>25.989252564728872</v>
      </c>
      <c r="H21" s="3"/>
      <c r="I21" s="3"/>
      <c r="J21" s="3"/>
      <c r="K21" s="3"/>
      <c r="L21" s="3"/>
      <c r="M21" s="3"/>
    </row>
    <row r="22" spans="1:13" ht="14.25">
      <c r="A22" s="3"/>
      <c r="B22" s="3"/>
      <c r="C22" s="3"/>
      <c r="D22" s="3"/>
      <c r="E22" s="3"/>
      <c r="F22" s="3"/>
      <c r="G22" s="3"/>
      <c r="H22" s="3"/>
      <c r="I22" s="3"/>
      <c r="J22" s="3"/>
      <c r="K22" s="3"/>
      <c r="L22" s="3"/>
      <c r="M22" s="3"/>
    </row>
    <row r="23" spans="1:13" ht="14.25">
      <c r="A23" s="3" t="s">
        <v>53</v>
      </c>
      <c r="B23" s="3">
        <v>19</v>
      </c>
      <c r="C23" s="3">
        <v>7</v>
      </c>
      <c r="D23" s="3"/>
      <c r="E23" s="3">
        <v>0</v>
      </c>
      <c r="F23" s="3">
        <v>22</v>
      </c>
      <c r="G23" s="3">
        <v>71</v>
      </c>
      <c r="H23" s="3"/>
      <c r="I23" s="3"/>
      <c r="J23" s="3"/>
      <c r="K23" s="3"/>
      <c r="L23" s="3"/>
      <c r="M23" s="3"/>
    </row>
    <row r="24" spans="1:13" ht="14.25">
      <c r="A24" s="3" t="s">
        <v>50</v>
      </c>
      <c r="B24" s="3">
        <v>98</v>
      </c>
      <c r="C24" s="3">
        <v>43</v>
      </c>
      <c r="D24" s="3"/>
      <c r="E24" s="3">
        <v>38</v>
      </c>
      <c r="F24" s="3">
        <v>111</v>
      </c>
      <c r="G24" s="3">
        <v>128</v>
      </c>
      <c r="H24" s="3"/>
      <c r="I24" s="3"/>
      <c r="J24" s="3"/>
      <c r="K24" s="3"/>
      <c r="L24" s="3"/>
      <c r="M24" s="3"/>
    </row>
    <row r="25" spans="1:13" ht="14.25">
      <c r="A25" s="3" t="s">
        <v>51</v>
      </c>
      <c r="B25" s="3">
        <v>117</v>
      </c>
      <c r="C25" s="3">
        <v>449</v>
      </c>
      <c r="D25" s="3"/>
      <c r="E25" s="3">
        <v>46</v>
      </c>
      <c r="F25" s="3">
        <v>388</v>
      </c>
      <c r="G25" s="3">
        <v>74</v>
      </c>
      <c r="H25" s="3"/>
      <c r="I25" s="3"/>
      <c r="J25" s="3"/>
      <c r="K25" s="3"/>
      <c r="L25" s="3"/>
      <c r="M25" s="3"/>
    </row>
    <row r="26" spans="1:13" ht="14.25">
      <c r="A26" s="3" t="s">
        <v>52</v>
      </c>
      <c r="B26" s="3">
        <f>B24+B25</f>
        <v>215</v>
      </c>
      <c r="C26" s="3">
        <f>C24+C25</f>
        <v>492</v>
      </c>
      <c r="D26" s="3"/>
      <c r="E26" s="3">
        <f>E24+E25</f>
        <v>84</v>
      </c>
      <c r="F26" s="3">
        <f>F24+F25</f>
        <v>499</v>
      </c>
      <c r="G26" s="3">
        <f>G24+G25</f>
        <v>202</v>
      </c>
      <c r="H26" s="3"/>
      <c r="I26" s="3"/>
      <c r="J26" s="3"/>
      <c r="K26" s="3"/>
      <c r="L26" s="3"/>
      <c r="M26" s="3"/>
    </row>
    <row r="27" spans="1:13" ht="14.25">
      <c r="A27" s="3" t="s">
        <v>58</v>
      </c>
      <c r="B27" s="9">
        <f>B23/B26*100</f>
        <v>8.837209302325581</v>
      </c>
      <c r="C27" s="9">
        <f>C23/C26*100</f>
        <v>1.4227642276422763</v>
      </c>
      <c r="D27" s="3"/>
      <c r="E27" s="9">
        <f>E23/E26*100</f>
        <v>0</v>
      </c>
      <c r="F27" s="9">
        <f>F23/F26*100</f>
        <v>4.408817635270541</v>
      </c>
      <c r="G27" s="9">
        <f>G23/G26*100</f>
        <v>35.148514851485146</v>
      </c>
      <c r="H27" s="3"/>
      <c r="I27" s="3"/>
      <c r="J27" s="3"/>
      <c r="K27" s="3"/>
      <c r="L27" s="3"/>
      <c r="M27" s="3"/>
    </row>
    <row r="28" spans="1:13" ht="14.25">
      <c r="A28" s="3" t="s">
        <v>57</v>
      </c>
      <c r="B28" s="9">
        <f>B25/B26*100</f>
        <v>54.418604651162795</v>
      </c>
      <c r="C28" s="9">
        <f>C25/C26*100</f>
        <v>91.26016260162602</v>
      </c>
      <c r="D28" s="9"/>
      <c r="E28" s="9">
        <f>E25/E26*100</f>
        <v>54.761904761904766</v>
      </c>
      <c r="F28" s="9">
        <f>F25/F26*100</f>
        <v>77.75551102204409</v>
      </c>
      <c r="G28" s="9">
        <f>G25/G26*100</f>
        <v>36.633663366336634</v>
      </c>
      <c r="H28" s="3"/>
      <c r="I28" s="3"/>
      <c r="J28" s="3"/>
      <c r="K28" s="3"/>
      <c r="L28" s="3"/>
      <c r="M28" s="3"/>
    </row>
    <row r="29" spans="1:13" ht="14.25">
      <c r="A29" s="3"/>
      <c r="B29" s="3"/>
      <c r="C29" s="3"/>
      <c r="D29" s="3"/>
      <c r="E29" s="3"/>
      <c r="F29" s="3"/>
      <c r="G29" s="3"/>
      <c r="H29" s="3"/>
      <c r="I29" s="3"/>
      <c r="J29" s="3"/>
      <c r="K29" s="3"/>
      <c r="L29" s="3"/>
      <c r="M29" s="3"/>
    </row>
    <row r="30" spans="1:13" ht="14.25">
      <c r="A30" s="127" t="s">
        <v>122</v>
      </c>
      <c r="B30" s="3"/>
      <c r="C30" s="3"/>
      <c r="D30" s="3"/>
      <c r="E30" s="3"/>
      <c r="F30" s="3"/>
      <c r="G30" s="3"/>
      <c r="H30" s="3"/>
      <c r="I30" s="3"/>
      <c r="J30" s="3"/>
      <c r="K30" s="3"/>
      <c r="L30" s="3"/>
      <c r="M30" s="3"/>
    </row>
    <row r="31" spans="1:13" ht="14.25">
      <c r="A31" s="3"/>
      <c r="B31" s="3"/>
      <c r="C31" s="3"/>
      <c r="D31" s="3"/>
      <c r="E31" s="3"/>
      <c r="F31" s="3"/>
      <c r="G31" s="3"/>
      <c r="H31" s="3"/>
      <c r="I31" s="3"/>
      <c r="J31" s="3"/>
      <c r="K31" s="3"/>
      <c r="L31" s="3"/>
      <c r="M31" s="3"/>
    </row>
    <row r="32" spans="1:13" ht="14.25">
      <c r="A32" s="3"/>
      <c r="B32" s="3"/>
      <c r="C32" s="3"/>
      <c r="D32" s="3"/>
      <c r="E32" s="3"/>
      <c r="F32" s="3"/>
      <c r="G32" s="3"/>
      <c r="H32" s="3"/>
      <c r="I32" s="3"/>
      <c r="J32" s="3"/>
      <c r="K32" s="3"/>
      <c r="L32" s="3"/>
      <c r="M32" s="3"/>
    </row>
    <row r="33" spans="1:13" ht="14.25">
      <c r="A33" s="3"/>
      <c r="B33" s="3"/>
      <c r="C33" s="3"/>
      <c r="D33" s="3"/>
      <c r="E33" s="3"/>
      <c r="F33" s="3"/>
      <c r="G33" s="3"/>
      <c r="H33" s="3"/>
      <c r="I33" s="3"/>
      <c r="J33" s="3"/>
      <c r="K33" s="3"/>
      <c r="L33" s="3"/>
      <c r="M33" s="3"/>
    </row>
    <row r="34" spans="1:13" ht="14.25">
      <c r="A34" s="3"/>
      <c r="B34" s="3"/>
      <c r="C34" s="3"/>
      <c r="D34" s="3"/>
      <c r="E34" s="3"/>
      <c r="F34" s="3"/>
      <c r="G34" s="3"/>
      <c r="H34" s="3"/>
      <c r="I34" s="3"/>
      <c r="J34" s="3"/>
      <c r="K34" s="3"/>
      <c r="L34" s="3"/>
      <c r="M34" s="3"/>
    </row>
    <row r="35" spans="1:13" ht="14.25">
      <c r="A35" s="3"/>
      <c r="B35" s="3"/>
      <c r="C35" s="3"/>
      <c r="D35" s="3"/>
      <c r="E35" s="3"/>
      <c r="F35" s="3"/>
      <c r="G35" s="3"/>
      <c r="H35" s="3"/>
      <c r="I35" s="3"/>
      <c r="J35" s="3"/>
      <c r="K35" s="3"/>
      <c r="L35" s="3"/>
      <c r="M35" s="3"/>
    </row>
    <row r="36" spans="1:13" ht="14.25">
      <c r="A36" s="3"/>
      <c r="B36" s="3"/>
      <c r="C36" s="3"/>
      <c r="D36" s="3"/>
      <c r="E36" s="3"/>
      <c r="F36" s="3"/>
      <c r="G36" s="3"/>
      <c r="H36" s="3"/>
      <c r="I36" s="3"/>
      <c r="J36" s="3"/>
      <c r="K36" s="3"/>
      <c r="L36" s="3"/>
      <c r="M36" s="3"/>
    </row>
    <row r="37" spans="1:13" ht="14.25">
      <c r="A37" s="3"/>
      <c r="B37" s="3"/>
      <c r="C37" s="3"/>
      <c r="D37" s="3"/>
      <c r="E37" s="3"/>
      <c r="F37" s="3"/>
      <c r="G37" s="3"/>
      <c r="H37" s="3"/>
      <c r="I37" s="3"/>
      <c r="J37" s="3"/>
      <c r="K37" s="3"/>
      <c r="L37" s="3"/>
      <c r="M37" s="3"/>
    </row>
    <row r="38" spans="1:13" ht="14.25">
      <c r="A38" s="3"/>
      <c r="B38" s="3"/>
      <c r="C38" s="3"/>
      <c r="D38" s="3"/>
      <c r="E38" s="3"/>
      <c r="F38" s="3"/>
      <c r="G38" s="3"/>
      <c r="H38" s="3"/>
      <c r="I38" s="3"/>
      <c r="J38" s="3"/>
      <c r="K38" s="3"/>
      <c r="L38" s="3"/>
      <c r="M38" s="3"/>
    </row>
    <row r="39" spans="1:13" ht="14.25">
      <c r="A39" s="3"/>
      <c r="B39" s="3"/>
      <c r="C39" s="3"/>
      <c r="D39" s="3"/>
      <c r="E39" s="3"/>
      <c r="F39" s="3"/>
      <c r="G39" s="3"/>
      <c r="H39" s="3"/>
      <c r="I39" s="3"/>
      <c r="J39" s="3"/>
      <c r="K39" s="3"/>
      <c r="L39" s="3"/>
      <c r="M39" s="3"/>
    </row>
    <row r="40" spans="1:13" ht="14.25">
      <c r="A40" s="3"/>
      <c r="B40" s="3"/>
      <c r="C40" s="3"/>
      <c r="D40" s="3"/>
      <c r="E40" s="3"/>
      <c r="F40" s="3"/>
      <c r="G40" s="3"/>
      <c r="H40" s="3"/>
      <c r="I40" s="3"/>
      <c r="J40" s="3"/>
      <c r="K40" s="3"/>
      <c r="L40" s="3"/>
      <c r="M40" s="3"/>
    </row>
    <row r="41" spans="1:13" ht="14.25">
      <c r="A41" s="3"/>
      <c r="B41" s="3"/>
      <c r="C41" s="3"/>
      <c r="D41" s="3"/>
      <c r="E41" s="3"/>
      <c r="F41" s="3"/>
      <c r="G41" s="3"/>
      <c r="H41" s="3"/>
      <c r="I41" s="3"/>
      <c r="J41" s="3"/>
      <c r="K41" s="3"/>
      <c r="L41" s="3"/>
      <c r="M41" s="3"/>
    </row>
    <row r="42" spans="1:13" ht="14.25">
      <c r="A42" s="3"/>
      <c r="B42" s="3"/>
      <c r="C42" s="3"/>
      <c r="D42" s="3"/>
      <c r="E42" s="3"/>
      <c r="F42" s="3"/>
      <c r="G42" s="3"/>
      <c r="H42" s="3"/>
      <c r="I42" s="3"/>
      <c r="J42" s="3"/>
      <c r="K42" s="3"/>
      <c r="L42" s="3"/>
      <c r="M42" s="3"/>
    </row>
  </sheetData>
  <sheetProtection sheet="1" objects="1" scenarios="1"/>
  <printOptions horizontalCentered="1"/>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2"/>
  <sheetViews>
    <sheetView workbookViewId="0" topLeftCell="A1">
      <selection activeCell="A1" sqref="A1"/>
    </sheetView>
  </sheetViews>
  <sheetFormatPr defaultColWidth="9.140625" defaultRowHeight="12.75"/>
  <cols>
    <col min="1" max="1" width="74.421875" style="0" customWidth="1"/>
    <col min="2" max="2" width="64.57421875" style="0" customWidth="1"/>
  </cols>
  <sheetData>
    <row r="1" spans="1:3" ht="290.25" customHeight="1">
      <c r="A1" s="130"/>
      <c r="B1" s="130"/>
      <c r="C1" s="130"/>
    </row>
    <row r="2" spans="1:3" ht="346.5" customHeight="1">
      <c r="A2" s="130"/>
      <c r="B2" s="130"/>
      <c r="C2" s="130"/>
    </row>
  </sheetData>
  <sheetProtection password="C6F0" sheet="1" objects="1" scenarios="1"/>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C13"/>
  <sheetViews>
    <sheetView workbookViewId="0" topLeftCell="A8">
      <selection activeCell="A5" sqref="A5"/>
    </sheetView>
  </sheetViews>
  <sheetFormatPr defaultColWidth="9.140625" defaultRowHeight="12.75"/>
  <cols>
    <col min="1" max="1" width="64.7109375" style="0" customWidth="1"/>
    <col min="2" max="2" width="72.28125" style="0" customWidth="1"/>
    <col min="3" max="3" width="48.140625" style="0" customWidth="1"/>
  </cols>
  <sheetData>
    <row r="1" spans="1:3" ht="409.5" customHeight="1">
      <c r="A1" s="130"/>
      <c r="B1" s="130"/>
      <c r="C1" s="130"/>
    </row>
    <row r="2" spans="1:3" ht="69.75" customHeight="1">
      <c r="A2" s="130"/>
      <c r="B2" s="130"/>
      <c r="C2" s="130"/>
    </row>
    <row r="3" spans="1:3" ht="187.5" customHeight="1">
      <c r="A3" s="130"/>
      <c r="B3" s="130"/>
      <c r="C3" s="130"/>
    </row>
    <row r="4" spans="1:3" ht="375.75" customHeight="1">
      <c r="A4" s="130"/>
      <c r="B4" s="130"/>
      <c r="C4" s="130"/>
    </row>
    <row r="5" spans="1:3" ht="255" customHeight="1">
      <c r="A5" s="130"/>
      <c r="B5" s="130"/>
      <c r="C5" s="130"/>
    </row>
    <row r="6" spans="1:3" ht="189" customHeight="1">
      <c r="A6" s="130"/>
      <c r="B6" s="130"/>
      <c r="C6" s="130"/>
    </row>
    <row r="7" spans="1:3" ht="409.5" customHeight="1">
      <c r="A7" s="130"/>
      <c r="B7" s="130"/>
      <c r="C7" s="130"/>
    </row>
    <row r="8" spans="1:3" ht="181.5" customHeight="1">
      <c r="A8" s="130"/>
      <c r="B8" s="130"/>
      <c r="C8" s="130"/>
    </row>
    <row r="9" spans="1:3" ht="248.25" customHeight="1">
      <c r="A9" s="130"/>
      <c r="B9" s="130"/>
      <c r="C9" s="130"/>
    </row>
    <row r="10" spans="1:3" ht="21.75" customHeight="1">
      <c r="A10" s="130"/>
      <c r="B10" s="130"/>
      <c r="C10" s="130"/>
    </row>
    <row r="11" spans="1:3" ht="92.25" customHeight="1">
      <c r="A11" s="130"/>
      <c r="B11" s="130"/>
      <c r="C11" s="130"/>
    </row>
    <row r="12" spans="1:3" ht="61.5" customHeight="1">
      <c r="A12" s="130"/>
      <c r="B12" s="130"/>
      <c r="C12" s="130"/>
    </row>
    <row r="13" spans="1:3" ht="12.75">
      <c r="A13" s="130"/>
      <c r="B13" s="130"/>
      <c r="C13" s="130"/>
    </row>
  </sheetData>
  <sheetProtection sheet="1" objects="1" scenarios="1"/>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14"/>
  <dimension ref="A1:E11"/>
  <sheetViews>
    <sheetView workbookViewId="0" topLeftCell="A1">
      <selection activeCell="A1" sqref="A1"/>
    </sheetView>
  </sheetViews>
  <sheetFormatPr defaultColWidth="9.140625" defaultRowHeight="12.75"/>
  <cols>
    <col min="1" max="1" width="68.57421875" style="0" customWidth="1"/>
    <col min="2" max="2" width="71.140625" style="0" customWidth="1"/>
  </cols>
  <sheetData>
    <row r="1" spans="1:5" ht="258" customHeight="1">
      <c r="A1" s="130"/>
      <c r="B1" s="130"/>
      <c r="C1" s="130"/>
      <c r="D1" s="130"/>
      <c r="E1" s="130"/>
    </row>
    <row r="2" spans="1:5" ht="186" customHeight="1">
      <c r="A2" s="130"/>
      <c r="B2" s="130"/>
      <c r="C2" s="130"/>
      <c r="D2" s="130"/>
      <c r="E2" s="130"/>
    </row>
    <row r="3" spans="1:5" ht="40.5" customHeight="1">
      <c r="A3" s="130"/>
      <c r="B3" s="130"/>
      <c r="C3" s="130"/>
      <c r="D3" s="130"/>
      <c r="E3" s="130"/>
    </row>
    <row r="4" spans="1:5" ht="12.75">
      <c r="A4" s="130"/>
      <c r="B4" s="130"/>
      <c r="C4" s="130"/>
      <c r="D4" s="130"/>
      <c r="E4" s="130"/>
    </row>
    <row r="5" spans="1:5" ht="12.75">
      <c r="A5" s="130"/>
      <c r="B5" s="130"/>
      <c r="C5" s="130"/>
      <c r="D5" s="130"/>
      <c r="E5" s="130"/>
    </row>
    <row r="6" spans="1:5" ht="12.75">
      <c r="A6" s="130"/>
      <c r="B6" s="130"/>
      <c r="C6" s="130"/>
      <c r="D6" s="130"/>
      <c r="E6" s="130"/>
    </row>
    <row r="7" spans="1:5" ht="12.75">
      <c r="A7" s="130"/>
      <c r="B7" s="130"/>
      <c r="C7" s="130"/>
      <c r="D7" s="130"/>
      <c r="E7" s="130"/>
    </row>
    <row r="8" spans="1:5" ht="12.75">
      <c r="A8" s="130"/>
      <c r="B8" s="130"/>
      <c r="C8" s="130"/>
      <c r="D8" s="130"/>
      <c r="E8" s="130"/>
    </row>
    <row r="9" spans="1:5" ht="12.75">
      <c r="A9" s="130"/>
      <c r="B9" s="130"/>
      <c r="C9" s="130"/>
      <c r="D9" s="130"/>
      <c r="E9" s="130"/>
    </row>
    <row r="10" spans="1:5" ht="12.75">
      <c r="A10" s="130"/>
      <c r="B10" s="130"/>
      <c r="C10" s="130"/>
      <c r="D10" s="130"/>
      <c r="E10" s="130"/>
    </row>
    <row r="11" spans="1:5" ht="12.75">
      <c r="A11" s="130"/>
      <c r="B11" s="130"/>
      <c r="C11" s="130"/>
      <c r="D11" s="130"/>
      <c r="E11" s="130"/>
    </row>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M42"/>
  <sheetViews>
    <sheetView tabSelected="1" workbookViewId="0" topLeftCell="A1">
      <selection activeCell="A1" sqref="A1"/>
    </sheetView>
  </sheetViews>
  <sheetFormatPr defaultColWidth="9.140625" defaultRowHeight="12.75"/>
  <cols>
    <col min="1" max="1" width="36.28125" style="0" customWidth="1"/>
    <col min="2" max="2" width="17.7109375" style="0" customWidth="1"/>
    <col min="3" max="3" width="6.57421875" style="0" customWidth="1"/>
    <col min="4" max="4" width="10.00390625" style="0" customWidth="1"/>
    <col min="5" max="5" width="17.57421875" style="0" customWidth="1"/>
  </cols>
  <sheetData>
    <row r="1" spans="1:13" ht="15">
      <c r="A1" s="2" t="s">
        <v>64</v>
      </c>
      <c r="B1" s="3"/>
      <c r="C1" s="3"/>
      <c r="D1" s="3"/>
      <c r="E1" s="4"/>
      <c r="F1" s="4"/>
      <c r="G1" s="4"/>
      <c r="H1" s="4"/>
      <c r="I1" s="4"/>
      <c r="J1" s="4"/>
      <c r="K1" s="4"/>
      <c r="L1" s="4"/>
      <c r="M1" s="4"/>
    </row>
    <row r="2" spans="1:13" ht="14.25">
      <c r="A2" s="3"/>
      <c r="B2" s="3"/>
      <c r="C2" s="3"/>
      <c r="D2" s="3"/>
      <c r="E2" s="4"/>
      <c r="F2" s="4"/>
      <c r="G2" s="4"/>
      <c r="H2" s="4"/>
      <c r="I2" s="4"/>
      <c r="J2" s="4"/>
      <c r="K2" s="4"/>
      <c r="L2" s="4"/>
      <c r="M2" s="4"/>
    </row>
    <row r="3" spans="1:13" ht="14.25">
      <c r="A3" s="3" t="s">
        <v>0</v>
      </c>
      <c r="B3" s="5">
        <v>10000000</v>
      </c>
      <c r="C3" s="3"/>
      <c r="D3" s="3"/>
      <c r="E3" s="6"/>
      <c r="F3" s="4"/>
      <c r="G3" s="4"/>
      <c r="H3" s="4"/>
      <c r="I3" s="4"/>
      <c r="J3" s="4"/>
      <c r="K3" s="4"/>
      <c r="L3" s="4"/>
      <c r="M3" s="4"/>
    </row>
    <row r="4" spans="1:13" ht="14.25">
      <c r="A4" s="3"/>
      <c r="B4" s="3"/>
      <c r="C4" s="3"/>
      <c r="D4" s="3"/>
      <c r="E4" s="4"/>
      <c r="F4" s="4"/>
      <c r="G4" s="4"/>
      <c r="H4" s="4"/>
      <c r="I4" s="4"/>
      <c r="J4" s="4"/>
      <c r="K4" s="4"/>
      <c r="L4" s="4"/>
      <c r="M4" s="4"/>
    </row>
    <row r="5" spans="1:13" ht="14.25">
      <c r="A5" s="3"/>
      <c r="B5" s="3"/>
      <c r="C5" s="3"/>
      <c r="D5" s="3"/>
      <c r="E5" s="4"/>
      <c r="F5" s="4"/>
      <c r="G5" s="4"/>
      <c r="H5" s="4"/>
      <c r="I5" s="4"/>
      <c r="J5" s="4"/>
      <c r="K5" s="4"/>
      <c r="L5" s="4"/>
      <c r="M5" s="4"/>
    </row>
    <row r="6" spans="1:13" ht="14.25">
      <c r="A6" s="3" t="s">
        <v>65</v>
      </c>
      <c r="B6" s="7">
        <f>B$11/(B$3*0.4)</f>
        <v>300</v>
      </c>
      <c r="C6" s="3"/>
      <c r="D6" s="8">
        <v>0.4</v>
      </c>
      <c r="E6" s="4"/>
      <c r="F6" s="4"/>
      <c r="G6" s="4"/>
      <c r="H6" s="4"/>
      <c r="I6" s="4"/>
      <c r="J6" s="4"/>
      <c r="K6" s="4"/>
      <c r="L6" s="4"/>
      <c r="M6" s="4"/>
    </row>
    <row r="7" spans="1:13" ht="14.25">
      <c r="A7" s="3" t="s">
        <v>66</v>
      </c>
      <c r="B7" s="7">
        <f>B$12/(B$3*0.2)</f>
        <v>300</v>
      </c>
      <c r="C7" s="3"/>
      <c r="D7" s="8">
        <v>0.2</v>
      </c>
      <c r="E7" s="4"/>
      <c r="F7" s="4"/>
      <c r="G7" s="4"/>
      <c r="H7" s="4"/>
      <c r="I7" s="4"/>
      <c r="J7" s="4"/>
      <c r="K7" s="4"/>
      <c r="L7" s="4"/>
      <c r="M7" s="4"/>
    </row>
    <row r="8" spans="1:13" ht="14.25">
      <c r="A8" s="3" t="s">
        <v>67</v>
      </c>
      <c r="B8" s="7">
        <f>B$13/(B$3*0.4)</f>
        <v>750</v>
      </c>
      <c r="C8" s="3"/>
      <c r="D8" s="8">
        <v>0.39</v>
      </c>
      <c r="E8" s="4"/>
      <c r="F8" s="4"/>
      <c r="G8" s="4"/>
      <c r="H8" s="4"/>
      <c r="I8" s="4"/>
      <c r="J8" s="4"/>
      <c r="K8" s="4"/>
      <c r="L8" s="4"/>
      <c r="M8" s="4"/>
    </row>
    <row r="9" spans="1:13" ht="14.25">
      <c r="A9" s="3" t="s">
        <v>68</v>
      </c>
      <c r="B9" s="7">
        <f>B$14/(B$3*0.01)</f>
        <v>10000</v>
      </c>
      <c r="C9" s="3"/>
      <c r="D9" s="8">
        <v>0.01</v>
      </c>
      <c r="E9" s="4"/>
      <c r="F9" s="4"/>
      <c r="G9" s="4"/>
      <c r="H9" s="4"/>
      <c r="I9" s="4"/>
      <c r="J9" s="4"/>
      <c r="K9" s="4"/>
      <c r="L9" s="4"/>
      <c r="M9" s="4"/>
    </row>
    <row r="10" spans="1:13" ht="14.25">
      <c r="A10" s="3"/>
      <c r="B10" s="3"/>
      <c r="C10" s="3"/>
      <c r="D10" s="3"/>
      <c r="E10" s="4"/>
      <c r="F10" s="4"/>
      <c r="G10" s="4"/>
      <c r="H10" s="4"/>
      <c r="I10" s="4"/>
      <c r="J10" s="4"/>
      <c r="K10" s="4"/>
      <c r="L10" s="4"/>
      <c r="M10" s="4"/>
    </row>
    <row r="11" spans="1:13" ht="14.25">
      <c r="A11" s="3" t="s">
        <v>1</v>
      </c>
      <c r="B11" s="7">
        <f>Resources!B13</f>
        <v>1200000000</v>
      </c>
      <c r="C11" s="9">
        <f>B11/B$15*100</f>
        <v>20.689655172413794</v>
      </c>
      <c r="D11" s="3"/>
      <c r="E11" s="4"/>
      <c r="F11" s="4"/>
      <c r="G11" s="4"/>
      <c r="H11" s="4"/>
      <c r="I11" s="4"/>
      <c r="J11" s="4"/>
      <c r="K11" s="4"/>
      <c r="L11" s="4"/>
      <c r="M11" s="4"/>
    </row>
    <row r="12" spans="1:13" ht="14.25">
      <c r="A12" s="3" t="s">
        <v>2</v>
      </c>
      <c r="B12" s="7">
        <f>Resources!B25</f>
        <v>600000000</v>
      </c>
      <c r="C12" s="9">
        <f>B12/B$15*100</f>
        <v>10.344827586206897</v>
      </c>
      <c r="D12" s="3"/>
      <c r="E12" s="4"/>
      <c r="F12" s="4"/>
      <c r="G12" s="4"/>
      <c r="H12" s="4"/>
      <c r="I12" s="4"/>
      <c r="J12" s="4"/>
      <c r="K12" s="4"/>
      <c r="L12" s="4"/>
      <c r="M12" s="4"/>
    </row>
    <row r="13" spans="1:13" ht="14.25">
      <c r="A13" s="3" t="s">
        <v>3</v>
      </c>
      <c r="B13" s="7">
        <v>3000000000</v>
      </c>
      <c r="C13" s="9">
        <f>B13/B$15*100</f>
        <v>51.724137931034484</v>
      </c>
      <c r="D13" s="3"/>
      <c r="E13" s="4"/>
      <c r="F13" s="4"/>
      <c r="G13" s="4"/>
      <c r="H13" s="4"/>
      <c r="I13" s="4"/>
      <c r="J13" s="4"/>
      <c r="K13" s="4"/>
      <c r="L13" s="4"/>
      <c r="M13" s="4"/>
    </row>
    <row r="14" spans="1:13" ht="14.25">
      <c r="A14" s="3" t="s">
        <v>77</v>
      </c>
      <c r="B14" s="7">
        <f>Resources!B30</f>
        <v>1000000000</v>
      </c>
      <c r="C14" s="9">
        <f>B14/B$15*100</f>
        <v>17.24137931034483</v>
      </c>
      <c r="D14" s="3"/>
      <c r="E14" s="4"/>
      <c r="F14" s="4"/>
      <c r="G14" s="4"/>
      <c r="H14" s="4"/>
      <c r="I14" s="4"/>
      <c r="J14" s="4"/>
      <c r="K14" s="4"/>
      <c r="L14" s="4"/>
      <c r="M14" s="4"/>
    </row>
    <row r="15" spans="1:13" ht="14.25">
      <c r="A15" s="3" t="s">
        <v>4</v>
      </c>
      <c r="B15" s="10">
        <f>SUM(B11:B14)</f>
        <v>5800000000</v>
      </c>
      <c r="C15" s="9">
        <f>B15/B$15*100</f>
        <v>100</v>
      </c>
      <c r="D15" s="3"/>
      <c r="E15" s="4"/>
      <c r="F15" s="4"/>
      <c r="G15" s="4"/>
      <c r="H15" s="4"/>
      <c r="I15" s="4"/>
      <c r="J15" s="4"/>
      <c r="K15" s="4"/>
      <c r="L15" s="4"/>
      <c r="M15" s="4"/>
    </row>
    <row r="16" spans="1:13" ht="14.25">
      <c r="A16" s="3" t="s">
        <v>5</v>
      </c>
      <c r="B16" s="7">
        <f>B15/B3</f>
        <v>580</v>
      </c>
      <c r="C16" s="3"/>
      <c r="D16" s="3"/>
      <c r="E16" s="4"/>
      <c r="F16" s="4"/>
      <c r="G16" s="4"/>
      <c r="H16" s="4"/>
      <c r="I16" s="4"/>
      <c r="J16" s="4"/>
      <c r="K16" s="4"/>
      <c r="L16" s="4"/>
      <c r="M16" s="4"/>
    </row>
    <row r="17" spans="1:13" ht="14.25">
      <c r="A17" s="3"/>
      <c r="B17" s="3"/>
      <c r="C17" s="3"/>
      <c r="D17" s="3"/>
      <c r="E17" s="4"/>
      <c r="F17" s="4"/>
      <c r="G17" s="4"/>
      <c r="H17" s="4"/>
      <c r="I17" s="4"/>
      <c r="J17" s="4"/>
      <c r="K17" s="4"/>
      <c r="L17" s="4"/>
      <c r="M17" s="4"/>
    </row>
    <row r="18" spans="1:13" ht="14.25">
      <c r="A18" s="3" t="s">
        <v>6</v>
      </c>
      <c r="B18" s="7">
        <v>2900000000</v>
      </c>
      <c r="C18" s="4"/>
      <c r="D18" s="10"/>
      <c r="E18" s="4"/>
      <c r="F18" s="4"/>
      <c r="G18" s="4"/>
      <c r="H18" s="4"/>
      <c r="I18" s="4"/>
      <c r="J18" s="4"/>
      <c r="K18" s="4"/>
      <c r="L18" s="4"/>
      <c r="M18" s="4"/>
    </row>
    <row r="19" spans="1:13" ht="14.25">
      <c r="A19" s="3" t="s">
        <v>7</v>
      </c>
      <c r="B19" s="7">
        <v>1160000000</v>
      </c>
      <c r="C19" s="4"/>
      <c r="D19" s="10"/>
      <c r="E19" s="4"/>
      <c r="F19" s="4"/>
      <c r="G19" s="4"/>
      <c r="H19" s="4"/>
      <c r="I19" s="4"/>
      <c r="J19" s="4"/>
      <c r="K19" s="4"/>
      <c r="L19" s="4"/>
      <c r="M19" s="4"/>
    </row>
    <row r="20" spans="1:13" ht="14.25">
      <c r="A20" s="3" t="s">
        <v>8</v>
      </c>
      <c r="B20" s="7">
        <v>1740000000</v>
      </c>
      <c r="C20" s="4"/>
      <c r="D20" s="10"/>
      <c r="E20" s="4"/>
      <c r="F20" s="4"/>
      <c r="G20" s="4"/>
      <c r="H20" s="4"/>
      <c r="I20" s="4"/>
      <c r="J20" s="4"/>
      <c r="K20" s="4"/>
      <c r="L20" s="4"/>
      <c r="M20" s="4"/>
    </row>
    <row r="21" spans="1:13" ht="14.25">
      <c r="A21" s="3" t="s">
        <v>9</v>
      </c>
      <c r="B21" s="7">
        <f>SUM(B18:B20)</f>
        <v>5800000000</v>
      </c>
      <c r="C21" s="3"/>
      <c r="D21" s="3"/>
      <c r="E21" s="4"/>
      <c r="F21" s="4"/>
      <c r="G21" s="4"/>
      <c r="H21" s="4"/>
      <c r="I21" s="4"/>
      <c r="J21" s="4"/>
      <c r="K21" s="4"/>
      <c r="L21" s="4"/>
      <c r="M21" s="4"/>
    </row>
    <row r="22" spans="1:13" ht="14.25">
      <c r="A22" s="3" t="s">
        <v>10</v>
      </c>
      <c r="B22" s="7">
        <f>(B21/B3)</f>
        <v>580</v>
      </c>
      <c r="C22" s="3"/>
      <c r="D22" s="3"/>
      <c r="E22" s="4"/>
      <c r="F22" s="4"/>
      <c r="G22" s="4"/>
      <c r="H22" s="4"/>
      <c r="I22" s="4"/>
      <c r="J22" s="4"/>
      <c r="K22" s="4"/>
      <c r="L22" s="4"/>
      <c r="M22" s="4"/>
    </row>
    <row r="23" spans="1:13" ht="12.75">
      <c r="A23" s="4"/>
      <c r="B23" s="11"/>
      <c r="C23" s="4"/>
      <c r="D23" s="4"/>
      <c r="E23" s="4"/>
      <c r="F23" s="4"/>
      <c r="G23" s="4"/>
      <c r="H23" s="4"/>
      <c r="I23" s="4"/>
      <c r="J23" s="4"/>
      <c r="K23" s="4"/>
      <c r="L23" s="4"/>
      <c r="M23" s="4"/>
    </row>
    <row r="24" spans="1:13" ht="12.75">
      <c r="A24" s="4"/>
      <c r="B24" s="11"/>
      <c r="C24" s="4"/>
      <c r="D24" s="4"/>
      <c r="E24" s="4"/>
      <c r="F24" s="4"/>
      <c r="G24" s="4"/>
      <c r="H24" s="4"/>
      <c r="I24" s="4"/>
      <c r="J24" s="4"/>
      <c r="K24" s="4"/>
      <c r="L24" s="4"/>
      <c r="M24" s="4"/>
    </row>
    <row r="25" spans="1:13" ht="12.75">
      <c r="A25" s="4"/>
      <c r="B25" s="11"/>
      <c r="C25" s="4"/>
      <c r="D25" s="4"/>
      <c r="E25" s="4"/>
      <c r="F25" s="4"/>
      <c r="G25" s="4"/>
      <c r="H25" s="4"/>
      <c r="I25" s="4"/>
      <c r="J25" s="4"/>
      <c r="K25" s="4"/>
      <c r="L25" s="4"/>
      <c r="M25" s="4"/>
    </row>
    <row r="26" spans="1:13" ht="14.25">
      <c r="A26" s="4"/>
      <c r="B26" s="4"/>
      <c r="C26" s="10"/>
      <c r="D26" s="4"/>
      <c r="E26" s="4"/>
      <c r="F26" s="4"/>
      <c r="G26" s="4"/>
      <c r="H26" s="4"/>
      <c r="I26" s="4"/>
      <c r="J26" s="4"/>
      <c r="K26" s="4"/>
      <c r="L26" s="4"/>
      <c r="M26" s="4"/>
    </row>
    <row r="27" spans="1:13" ht="14.25">
      <c r="A27" s="4"/>
      <c r="B27" s="4"/>
      <c r="C27" s="10"/>
      <c r="D27" s="4"/>
      <c r="E27" s="4"/>
      <c r="F27" s="4"/>
      <c r="G27" s="4"/>
      <c r="H27" s="4"/>
      <c r="I27" s="4"/>
      <c r="J27" s="4"/>
      <c r="K27" s="4"/>
      <c r="L27" s="4"/>
      <c r="M27" s="4"/>
    </row>
    <row r="28" spans="1:13" ht="14.25">
      <c r="A28" s="4"/>
      <c r="B28" s="4"/>
      <c r="C28" s="10"/>
      <c r="D28" s="4"/>
      <c r="E28" s="4"/>
      <c r="F28" s="4"/>
      <c r="G28" s="4"/>
      <c r="H28" s="4"/>
      <c r="I28" s="4"/>
      <c r="J28" s="4"/>
      <c r="K28" s="4"/>
      <c r="L28" s="4"/>
      <c r="M28" s="4"/>
    </row>
    <row r="29" spans="1:13" ht="12.75">
      <c r="A29" s="4"/>
      <c r="B29" s="4"/>
      <c r="C29" s="4"/>
      <c r="D29" s="4"/>
      <c r="E29" s="4"/>
      <c r="F29" s="4"/>
      <c r="G29" s="4"/>
      <c r="H29" s="4"/>
      <c r="I29" s="4"/>
      <c r="J29" s="4"/>
      <c r="K29" s="4"/>
      <c r="L29" s="4"/>
      <c r="M29" s="4"/>
    </row>
    <row r="30" spans="1:13" ht="12.75">
      <c r="A30" s="4"/>
      <c r="B30" s="4"/>
      <c r="C30" s="4"/>
      <c r="D30" s="4"/>
      <c r="E30" s="4"/>
      <c r="F30" s="4"/>
      <c r="G30" s="4"/>
      <c r="H30" s="4"/>
      <c r="I30" s="4"/>
      <c r="J30" s="4"/>
      <c r="K30" s="4"/>
      <c r="L30" s="4"/>
      <c r="M30" s="4"/>
    </row>
    <row r="31" spans="1:13" ht="12.75">
      <c r="A31" s="4"/>
      <c r="B31" s="4"/>
      <c r="C31" s="4"/>
      <c r="D31" s="4"/>
      <c r="E31" s="4"/>
      <c r="F31" s="4"/>
      <c r="G31" s="4"/>
      <c r="H31" s="4"/>
      <c r="I31" s="4"/>
      <c r="J31" s="4"/>
      <c r="K31" s="4"/>
      <c r="L31" s="4"/>
      <c r="M31" s="4"/>
    </row>
    <row r="32" spans="1:13" ht="12.75">
      <c r="A32" s="4"/>
      <c r="B32" s="4"/>
      <c r="C32" s="4"/>
      <c r="D32" s="4"/>
      <c r="E32" s="4"/>
      <c r="F32" s="4"/>
      <c r="G32" s="4"/>
      <c r="H32" s="4"/>
      <c r="I32" s="4"/>
      <c r="J32" s="4"/>
      <c r="K32" s="4"/>
      <c r="L32" s="4"/>
      <c r="M32" s="4"/>
    </row>
    <row r="33" spans="1:13" ht="12.75">
      <c r="A33" s="4"/>
      <c r="B33" s="4"/>
      <c r="C33" s="4"/>
      <c r="D33" s="4"/>
      <c r="E33" s="4"/>
      <c r="F33" s="4"/>
      <c r="G33" s="4"/>
      <c r="H33" s="4"/>
      <c r="I33" s="4"/>
      <c r="J33" s="4"/>
      <c r="K33" s="4"/>
      <c r="L33" s="4"/>
      <c r="M33" s="4"/>
    </row>
    <row r="34" spans="1:13" ht="12.75">
      <c r="A34" s="4"/>
      <c r="B34" s="4"/>
      <c r="C34" s="4"/>
      <c r="D34" s="4"/>
      <c r="E34" s="4"/>
      <c r="F34" s="4"/>
      <c r="G34" s="4"/>
      <c r="H34" s="4"/>
      <c r="I34" s="4"/>
      <c r="J34" s="4"/>
      <c r="K34" s="4"/>
      <c r="L34" s="4"/>
      <c r="M34" s="4"/>
    </row>
    <row r="35" spans="1:13" ht="12.75">
      <c r="A35" s="4"/>
      <c r="B35" s="4"/>
      <c r="C35" s="4"/>
      <c r="D35" s="4"/>
      <c r="E35" s="4"/>
      <c r="F35" s="4"/>
      <c r="G35" s="4"/>
      <c r="H35" s="4"/>
      <c r="I35" s="4"/>
      <c r="J35" s="4"/>
      <c r="K35" s="4"/>
      <c r="L35" s="4"/>
      <c r="M35" s="4"/>
    </row>
    <row r="36" spans="1:13" ht="12.75">
      <c r="A36" s="4"/>
      <c r="B36" s="4"/>
      <c r="C36" s="4"/>
      <c r="D36" s="4"/>
      <c r="E36" s="4"/>
      <c r="F36" s="4"/>
      <c r="G36" s="4"/>
      <c r="H36" s="4"/>
      <c r="I36" s="4"/>
      <c r="J36" s="4"/>
      <c r="K36" s="4"/>
      <c r="L36" s="4"/>
      <c r="M36" s="4"/>
    </row>
    <row r="37" spans="1:13" ht="12.75">
      <c r="A37" s="4"/>
      <c r="B37" s="4"/>
      <c r="C37" s="4"/>
      <c r="D37" s="4"/>
      <c r="E37" s="4"/>
      <c r="F37" s="4"/>
      <c r="G37" s="4"/>
      <c r="H37" s="4"/>
      <c r="I37" s="4"/>
      <c r="J37" s="4"/>
      <c r="K37" s="4"/>
      <c r="L37" s="4"/>
      <c r="M37" s="4"/>
    </row>
    <row r="38" spans="1:13" ht="12.75">
      <c r="A38" s="4"/>
      <c r="B38" s="4"/>
      <c r="C38" s="4"/>
      <c r="D38" s="4"/>
      <c r="E38" s="4"/>
      <c r="F38" s="4"/>
      <c r="G38" s="4"/>
      <c r="H38" s="4"/>
      <c r="I38" s="4"/>
      <c r="J38" s="4"/>
      <c r="K38" s="4"/>
      <c r="L38" s="4"/>
      <c r="M38" s="4"/>
    </row>
    <row r="39" spans="1:13" ht="12.75">
      <c r="A39" s="4"/>
      <c r="B39" s="4"/>
      <c r="C39" s="4"/>
      <c r="D39" s="4"/>
      <c r="E39" s="4"/>
      <c r="F39" s="4"/>
      <c r="G39" s="4"/>
      <c r="H39" s="4"/>
      <c r="I39" s="4"/>
      <c r="J39" s="4"/>
      <c r="K39" s="4"/>
      <c r="L39" s="4"/>
      <c r="M39" s="4"/>
    </row>
    <row r="40" spans="1:13" ht="12.75">
      <c r="A40" s="4"/>
      <c r="B40" s="4"/>
      <c r="C40" s="4"/>
      <c r="D40" s="4"/>
      <c r="E40" s="4"/>
      <c r="F40" s="4"/>
      <c r="G40" s="4"/>
      <c r="H40" s="4"/>
      <c r="I40" s="4"/>
      <c r="J40" s="4"/>
      <c r="K40" s="4"/>
      <c r="L40" s="4"/>
      <c r="M40" s="4"/>
    </row>
    <row r="41" spans="1:13" ht="12.75">
      <c r="A41" s="4"/>
      <c r="B41" s="4"/>
      <c r="C41" s="4"/>
      <c r="D41" s="4"/>
      <c r="E41" s="4"/>
      <c r="F41" s="4"/>
      <c r="G41" s="4"/>
      <c r="H41" s="4"/>
      <c r="I41" s="4"/>
      <c r="J41" s="4"/>
      <c r="K41" s="4"/>
      <c r="L41" s="4"/>
      <c r="M41" s="4"/>
    </row>
    <row r="42" spans="1:13" ht="12.75">
      <c r="A42" s="4"/>
      <c r="B42" s="4"/>
      <c r="C42" s="4"/>
      <c r="D42" s="4"/>
      <c r="E42" s="4"/>
      <c r="F42" s="4"/>
      <c r="G42" s="4"/>
      <c r="H42" s="4"/>
      <c r="I42" s="4"/>
      <c r="J42" s="4"/>
      <c r="K42" s="4"/>
      <c r="L42" s="4"/>
      <c r="M42" s="4"/>
    </row>
  </sheetData>
  <sheetProtection sheet="1" objects="1" scenarios="1"/>
  <printOptions horizontalCentered="1"/>
  <pageMargins left="0.75" right="0.75" top="1" bottom="1" header="0.5" footer="0.5"/>
  <pageSetup horizontalDpi="300" verticalDpi="300" orientation="portrait" r:id="rId4"/>
  <headerFooter alignWithMargins="0">
    <oddFooter>&amp;LCOUNTRY A&amp;C&amp;D&amp;R&amp;F</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H52"/>
  <sheetViews>
    <sheetView workbookViewId="0" topLeftCell="A1">
      <selection activeCell="A1" sqref="A1"/>
    </sheetView>
  </sheetViews>
  <sheetFormatPr defaultColWidth="9.140625" defaultRowHeight="12.75"/>
  <cols>
    <col min="1" max="1" width="51.28125" style="0" customWidth="1"/>
    <col min="2" max="2" width="19.57421875" style="0" customWidth="1"/>
    <col min="5" max="5" width="25.8515625" style="0" customWidth="1"/>
  </cols>
  <sheetData>
    <row r="1" spans="1:8" ht="15">
      <c r="A1" s="2" t="s">
        <v>63</v>
      </c>
      <c r="B1" s="3"/>
      <c r="C1" s="3"/>
      <c r="D1" s="3"/>
      <c r="E1" s="4"/>
      <c r="F1" s="4"/>
      <c r="G1" s="4"/>
      <c r="H1" s="4"/>
    </row>
    <row r="2" spans="1:8" ht="6" customHeight="1">
      <c r="A2" s="3"/>
      <c r="B2" s="3"/>
      <c r="C2" s="3"/>
      <c r="D2" s="3"/>
      <c r="E2" s="4"/>
      <c r="F2" s="4"/>
      <c r="G2" s="4"/>
      <c r="H2" s="4"/>
    </row>
    <row r="3" spans="1:8" ht="14.25">
      <c r="A3" s="3" t="s">
        <v>0</v>
      </c>
      <c r="B3" s="5">
        <f>GDP!B3</f>
        <v>10000000</v>
      </c>
      <c r="C3" s="3"/>
      <c r="D3" s="3"/>
      <c r="E3" s="4"/>
      <c r="F3" s="4"/>
      <c r="G3" s="4"/>
      <c r="H3" s="4"/>
    </row>
    <row r="4" spans="1:8" ht="8.25" customHeight="1">
      <c r="A4" s="3"/>
      <c r="B4" s="3"/>
      <c r="C4" s="3"/>
      <c r="D4" s="3"/>
      <c r="E4" s="4"/>
      <c r="F4" s="4"/>
      <c r="G4" s="4"/>
      <c r="H4" s="4"/>
    </row>
    <row r="5" spans="1:8" ht="14.25">
      <c r="A5" s="3" t="s">
        <v>11</v>
      </c>
      <c r="B5" s="12">
        <v>3000000</v>
      </c>
      <c r="C5" s="3"/>
      <c r="D5" s="3"/>
      <c r="E5" s="4"/>
      <c r="F5" s="4"/>
      <c r="G5" s="4"/>
      <c r="H5" s="4"/>
    </row>
    <row r="6" spans="1:8" ht="14.25">
      <c r="A6" s="3" t="s">
        <v>18</v>
      </c>
      <c r="B6" s="12">
        <v>2500000</v>
      </c>
      <c r="C6" s="3"/>
      <c r="D6" s="3"/>
      <c r="E6" s="4"/>
      <c r="F6" s="4"/>
      <c r="G6" s="4"/>
      <c r="H6" s="4"/>
    </row>
    <row r="7" spans="1:8" ht="14.25">
      <c r="A7" s="3" t="s">
        <v>69</v>
      </c>
      <c r="B7" s="7">
        <v>304</v>
      </c>
      <c r="C7" s="3"/>
      <c r="D7" s="3"/>
      <c r="E7" s="4"/>
      <c r="F7" s="4"/>
      <c r="G7" s="4"/>
      <c r="H7" s="4"/>
    </row>
    <row r="8" spans="1:8" ht="14.25">
      <c r="A8" s="3" t="s">
        <v>13</v>
      </c>
      <c r="B8" s="7">
        <f>B6*B7</f>
        <v>760000000</v>
      </c>
      <c r="C8" s="3"/>
      <c r="D8" s="3"/>
      <c r="E8" s="4"/>
      <c r="F8" s="4"/>
      <c r="G8" s="4"/>
      <c r="H8" s="4"/>
    </row>
    <row r="9" spans="1:8" ht="8.25" customHeight="1">
      <c r="A9" s="3"/>
      <c r="B9" s="3"/>
      <c r="C9" s="3"/>
      <c r="D9" s="3"/>
      <c r="E9" s="4"/>
      <c r="F9" s="4"/>
      <c r="G9" s="4"/>
      <c r="H9" s="4"/>
    </row>
    <row r="10" spans="1:8" ht="14.25">
      <c r="A10" s="3" t="s">
        <v>12</v>
      </c>
      <c r="B10" s="12">
        <v>27500000</v>
      </c>
      <c r="C10" s="3"/>
      <c r="D10" s="3"/>
      <c r="E10" s="4"/>
      <c r="F10" s="4"/>
      <c r="G10" s="4"/>
      <c r="H10" s="4"/>
    </row>
    <row r="11" spans="1:8" ht="14.25">
      <c r="A11" s="3" t="s">
        <v>15</v>
      </c>
      <c r="B11" s="7">
        <v>16</v>
      </c>
      <c r="C11" s="3"/>
      <c r="D11" s="3"/>
      <c r="E11" s="4"/>
      <c r="F11" s="4"/>
      <c r="G11" s="4"/>
      <c r="H11" s="4"/>
    </row>
    <row r="12" spans="1:8" ht="14.25">
      <c r="A12" s="3" t="s">
        <v>16</v>
      </c>
      <c r="B12" s="7">
        <f>B10*B11</f>
        <v>440000000</v>
      </c>
      <c r="C12" s="3"/>
      <c r="D12" s="3"/>
      <c r="E12" s="4"/>
      <c r="F12" s="4"/>
      <c r="G12" s="4"/>
      <c r="H12" s="4"/>
    </row>
    <row r="13" spans="1:8" ht="14.25">
      <c r="A13" s="3" t="s">
        <v>71</v>
      </c>
      <c r="B13" s="7">
        <f>B8+B12</f>
        <v>1200000000</v>
      </c>
      <c r="C13" s="3"/>
      <c r="D13" s="3"/>
      <c r="E13" s="4"/>
      <c r="F13" s="4"/>
      <c r="G13" s="4"/>
      <c r="H13" s="4"/>
    </row>
    <row r="14" spans="1:8" ht="5.25" customHeight="1">
      <c r="A14" s="3"/>
      <c r="B14" s="12"/>
      <c r="C14" s="3"/>
      <c r="D14" s="3"/>
      <c r="E14" s="4"/>
      <c r="F14" s="4"/>
      <c r="G14" s="4"/>
      <c r="H14" s="4"/>
    </row>
    <row r="15" spans="1:8" ht="14.25">
      <c r="A15" s="3" t="s">
        <v>72</v>
      </c>
      <c r="B15" s="12">
        <v>500000</v>
      </c>
      <c r="C15" s="3"/>
      <c r="D15" s="3"/>
      <c r="E15" s="4"/>
      <c r="F15" s="4"/>
      <c r="G15" s="4"/>
      <c r="H15" s="4"/>
    </row>
    <row r="16" spans="1:8" ht="14.25">
      <c r="A16" s="3" t="s">
        <v>73</v>
      </c>
      <c r="B16" s="7">
        <v>900</v>
      </c>
      <c r="C16" s="3"/>
      <c r="D16" s="3"/>
      <c r="E16" s="4"/>
      <c r="F16" s="4"/>
      <c r="G16" s="4"/>
      <c r="H16" s="4"/>
    </row>
    <row r="17" spans="1:8" ht="14.25">
      <c r="A17" s="3" t="s">
        <v>74</v>
      </c>
      <c r="B17" s="7">
        <f>B15*B16</f>
        <v>450000000</v>
      </c>
      <c r="C17" s="3"/>
      <c r="D17" s="3"/>
      <c r="E17" s="4"/>
      <c r="F17" s="4"/>
      <c r="G17" s="4"/>
      <c r="H17" s="4"/>
    </row>
    <row r="18" spans="1:8" ht="7.5" customHeight="1">
      <c r="A18" s="3"/>
      <c r="B18" s="12"/>
      <c r="C18" s="3"/>
      <c r="D18" s="3"/>
      <c r="E18" s="4"/>
      <c r="F18" s="4"/>
      <c r="G18" s="4"/>
      <c r="H18" s="4"/>
    </row>
    <row r="19" spans="1:8" ht="14.25">
      <c r="A19" s="3" t="s">
        <v>75</v>
      </c>
      <c r="B19" s="12">
        <v>30000000</v>
      </c>
      <c r="C19" s="3"/>
      <c r="D19" s="3"/>
      <c r="E19" s="4"/>
      <c r="F19" s="4"/>
      <c r="G19" s="4"/>
      <c r="H19" s="4"/>
    </row>
    <row r="20" spans="1:8" ht="14.25">
      <c r="A20" s="3" t="s">
        <v>70</v>
      </c>
      <c r="B20" s="7">
        <v>18</v>
      </c>
      <c r="C20" s="3"/>
      <c r="D20" s="3"/>
      <c r="E20" s="4"/>
      <c r="F20" s="4"/>
      <c r="G20" s="4"/>
      <c r="H20" s="4"/>
    </row>
    <row r="21" spans="1:8" ht="14.25">
      <c r="A21" s="3" t="s">
        <v>55</v>
      </c>
      <c r="B21" s="7">
        <f>B19*B20</f>
        <v>540000000</v>
      </c>
      <c r="C21" s="3"/>
      <c r="D21" s="3"/>
      <c r="E21" s="4"/>
      <c r="F21" s="4"/>
      <c r="G21" s="4"/>
      <c r="H21" s="4"/>
    </row>
    <row r="22" spans="1:8" ht="14.25">
      <c r="A22" s="3" t="s">
        <v>56</v>
      </c>
      <c r="B22" s="12">
        <v>75000</v>
      </c>
      <c r="C22" s="3"/>
      <c r="D22" s="3"/>
      <c r="E22" s="4"/>
      <c r="F22" s="4"/>
      <c r="G22" s="4"/>
      <c r="H22" s="4"/>
    </row>
    <row r="23" spans="1:8" ht="14.25">
      <c r="A23" s="3" t="s">
        <v>19</v>
      </c>
      <c r="B23" s="7">
        <v>800</v>
      </c>
      <c r="C23" s="3"/>
      <c r="D23" s="3"/>
      <c r="E23" s="4"/>
      <c r="F23" s="4"/>
      <c r="G23" s="4"/>
      <c r="H23" s="4"/>
    </row>
    <row r="24" spans="1:8" ht="14.25">
      <c r="A24" s="3" t="s">
        <v>76</v>
      </c>
      <c r="B24" s="7">
        <f>B22*B23</f>
        <v>60000000</v>
      </c>
      <c r="C24" s="3"/>
      <c r="D24" s="3"/>
      <c r="E24" s="4"/>
      <c r="F24" s="4"/>
      <c r="G24" s="4"/>
      <c r="H24" s="4"/>
    </row>
    <row r="25" spans="1:8" ht="14.25">
      <c r="A25" s="3" t="s">
        <v>20</v>
      </c>
      <c r="B25" s="10">
        <f>B21+B24</f>
        <v>600000000</v>
      </c>
      <c r="C25" s="3"/>
      <c r="D25" s="3"/>
      <c r="E25" s="4"/>
      <c r="F25" s="4"/>
      <c r="G25" s="4"/>
      <c r="H25" s="4"/>
    </row>
    <row r="26" spans="1:8" ht="14.25">
      <c r="A26" s="3"/>
      <c r="B26" s="3"/>
      <c r="C26" s="3"/>
      <c r="D26" s="3"/>
      <c r="E26" s="4"/>
      <c r="F26" s="4"/>
      <c r="G26" s="4"/>
      <c r="H26" s="4"/>
    </row>
    <row r="27" spans="1:8" ht="14.25">
      <c r="A27" s="3" t="s">
        <v>22</v>
      </c>
      <c r="B27" s="7">
        <v>22000000000</v>
      </c>
      <c r="C27" s="3"/>
      <c r="D27" s="3"/>
      <c r="E27" s="4"/>
      <c r="F27" s="4"/>
      <c r="G27" s="4"/>
      <c r="H27" s="4"/>
    </row>
    <row r="28" spans="1:8" ht="14.25">
      <c r="A28" s="3" t="s">
        <v>23</v>
      </c>
      <c r="B28" s="3">
        <v>0.025</v>
      </c>
      <c r="C28" s="3"/>
      <c r="D28" s="3"/>
      <c r="E28" s="4"/>
      <c r="F28" s="4"/>
      <c r="G28" s="4"/>
      <c r="H28" s="4"/>
    </row>
    <row r="29" spans="1:8" ht="14.25">
      <c r="A29" s="3" t="s">
        <v>24</v>
      </c>
      <c r="B29" s="10">
        <f>B27*B28</f>
        <v>550000000</v>
      </c>
      <c r="C29" s="3"/>
      <c r="D29" s="3"/>
      <c r="E29" s="11"/>
      <c r="F29" s="4"/>
      <c r="G29" s="4"/>
      <c r="H29" s="4"/>
    </row>
    <row r="30" spans="1:8" ht="14.25">
      <c r="A30" s="3" t="s">
        <v>25</v>
      </c>
      <c r="B30" s="10">
        <f>B17+B29</f>
        <v>1000000000</v>
      </c>
      <c r="C30" s="3"/>
      <c r="D30" s="3"/>
      <c r="E30" s="4"/>
      <c r="F30" s="4"/>
      <c r="G30" s="4"/>
      <c r="H30" s="4"/>
    </row>
    <row r="31" spans="1:8" ht="14.25">
      <c r="A31" s="3"/>
      <c r="B31" s="3"/>
      <c r="C31" s="3"/>
      <c r="D31" s="3"/>
      <c r="E31" s="4"/>
      <c r="F31" s="4"/>
      <c r="G31" s="4"/>
      <c r="H31" s="4"/>
    </row>
    <row r="32" spans="1:8" ht="14.25">
      <c r="A32" s="3"/>
      <c r="B32" s="3"/>
      <c r="C32" s="3"/>
      <c r="D32" s="3"/>
      <c r="E32" s="4"/>
      <c r="F32" s="4"/>
      <c r="G32" s="4"/>
      <c r="H32" s="4"/>
    </row>
    <row r="33" spans="1:8" ht="14.25">
      <c r="A33" s="3"/>
      <c r="B33" s="3"/>
      <c r="C33" s="3"/>
      <c r="D33" s="3"/>
      <c r="E33" s="4"/>
      <c r="F33" s="4"/>
      <c r="G33" s="4"/>
      <c r="H33" s="4"/>
    </row>
    <row r="34" spans="1:8" ht="14.25">
      <c r="A34" s="3"/>
      <c r="B34" s="3"/>
      <c r="C34" s="3"/>
      <c r="D34" s="3"/>
      <c r="E34" s="4"/>
      <c r="F34" s="4"/>
      <c r="G34" s="4"/>
      <c r="H34" s="4"/>
    </row>
    <row r="35" spans="1:8" ht="14.25">
      <c r="A35" s="3"/>
      <c r="B35" s="3"/>
      <c r="C35" s="3"/>
      <c r="D35" s="3"/>
      <c r="E35" s="4"/>
      <c r="F35" s="4"/>
      <c r="G35" s="4"/>
      <c r="H35" s="4"/>
    </row>
    <row r="36" spans="1:8" ht="14.25">
      <c r="A36" s="3"/>
      <c r="B36" s="3"/>
      <c r="C36" s="3"/>
      <c r="D36" s="3"/>
      <c r="E36" s="4"/>
      <c r="F36" s="4"/>
      <c r="G36" s="4"/>
      <c r="H36" s="4"/>
    </row>
    <row r="37" spans="1:8" ht="14.25">
      <c r="A37" s="3"/>
      <c r="B37" s="3"/>
      <c r="C37" s="3"/>
      <c r="D37" s="3"/>
      <c r="E37" s="4"/>
      <c r="F37" s="4"/>
      <c r="G37" s="4"/>
      <c r="H37" s="4"/>
    </row>
    <row r="38" spans="1:8" ht="14.25">
      <c r="A38" s="3"/>
      <c r="B38" s="3"/>
      <c r="C38" s="3"/>
      <c r="D38" s="3"/>
      <c r="E38" s="4"/>
      <c r="F38" s="4"/>
      <c r="G38" s="4"/>
      <c r="H38" s="4"/>
    </row>
    <row r="39" spans="1:8" ht="14.25">
      <c r="A39" s="3"/>
      <c r="B39" s="3"/>
      <c r="C39" s="3"/>
      <c r="D39" s="3"/>
      <c r="E39" s="4"/>
      <c r="F39" s="4"/>
      <c r="G39" s="4"/>
      <c r="H39" s="4"/>
    </row>
    <row r="40" spans="1:8" ht="12.75">
      <c r="A40" s="4"/>
      <c r="B40" s="4"/>
      <c r="C40" s="4"/>
      <c r="D40" s="4"/>
      <c r="E40" s="4"/>
      <c r="F40" s="4"/>
      <c r="G40" s="4"/>
      <c r="H40" s="4"/>
    </row>
    <row r="41" spans="1:8" ht="12.75">
      <c r="A41" s="4" t="s">
        <v>83</v>
      </c>
      <c r="B41" s="4"/>
      <c r="C41" s="4"/>
      <c r="D41" s="4"/>
      <c r="E41" s="4"/>
      <c r="F41" s="4"/>
      <c r="G41" s="4"/>
      <c r="H41" s="4"/>
    </row>
    <row r="42" spans="1:8" ht="12.75">
      <c r="A42" s="4" t="s">
        <v>78</v>
      </c>
      <c r="B42" s="13">
        <f>B6</f>
        <v>2500000</v>
      </c>
      <c r="C42" s="4"/>
      <c r="D42" s="4"/>
      <c r="E42" s="4"/>
      <c r="F42" s="4"/>
      <c r="G42" s="4"/>
      <c r="H42" s="4"/>
    </row>
    <row r="43" spans="1:8" ht="12.75">
      <c r="A43" s="4" t="s">
        <v>79</v>
      </c>
      <c r="B43" s="13">
        <f>B15</f>
        <v>500000</v>
      </c>
      <c r="C43" s="4"/>
      <c r="D43" s="4"/>
      <c r="E43" s="4"/>
      <c r="F43" s="4"/>
      <c r="G43" s="4"/>
      <c r="H43" s="4"/>
    </row>
    <row r="44" spans="1:8" ht="12.75">
      <c r="A44" s="4" t="s">
        <v>80</v>
      </c>
      <c r="B44" s="13">
        <f>B10</f>
        <v>27500000</v>
      </c>
      <c r="C44" s="4"/>
      <c r="D44" s="4"/>
      <c r="E44" s="4"/>
      <c r="F44" s="4"/>
      <c r="G44" s="4"/>
      <c r="H44" s="4"/>
    </row>
    <row r="45" spans="1:8" ht="12.75">
      <c r="A45" s="4" t="s">
        <v>81</v>
      </c>
      <c r="B45" s="13">
        <f>B19</f>
        <v>30000000</v>
      </c>
      <c r="C45" s="4"/>
      <c r="D45" s="4"/>
      <c r="E45" s="4"/>
      <c r="F45" s="4"/>
      <c r="G45" s="4"/>
      <c r="H45" s="4"/>
    </row>
    <row r="46" spans="1:8" ht="12.75">
      <c r="A46" s="4" t="s">
        <v>82</v>
      </c>
      <c r="B46" s="13">
        <f>B22</f>
        <v>75000</v>
      </c>
      <c r="C46" s="4"/>
      <c r="D46" s="4"/>
      <c r="E46" s="4"/>
      <c r="F46" s="4"/>
      <c r="G46" s="4"/>
      <c r="H46" s="4"/>
    </row>
    <row r="47" spans="1:8" ht="12.75">
      <c r="A47" s="4"/>
      <c r="B47" s="4"/>
      <c r="C47" s="4"/>
      <c r="D47" s="4"/>
      <c r="E47" s="4"/>
      <c r="F47" s="4"/>
      <c r="G47" s="4"/>
      <c r="H47" s="4"/>
    </row>
    <row r="48" spans="1:8" ht="12.75">
      <c r="A48" s="4"/>
      <c r="B48" s="4"/>
      <c r="C48" s="4"/>
      <c r="D48" s="4"/>
      <c r="E48" s="4"/>
      <c r="F48" s="4"/>
      <c r="G48" s="4"/>
      <c r="H48" s="4"/>
    </row>
    <row r="49" spans="1:8" ht="12.75">
      <c r="A49" s="4"/>
      <c r="B49" s="4"/>
      <c r="C49" s="4"/>
      <c r="D49" s="4"/>
      <c r="E49" s="4"/>
      <c r="F49" s="4"/>
      <c r="G49" s="4"/>
      <c r="H49" s="4"/>
    </row>
    <row r="50" spans="1:8" ht="12.75">
      <c r="A50" s="4"/>
      <c r="B50" s="4"/>
      <c r="C50" s="4"/>
      <c r="D50" s="4"/>
      <c r="E50" s="4"/>
      <c r="F50" s="4"/>
      <c r="G50" s="4"/>
      <c r="H50" s="4"/>
    </row>
    <row r="51" spans="1:8" ht="12.75">
      <c r="A51" s="4"/>
      <c r="B51" s="4"/>
      <c r="C51" s="4"/>
      <c r="D51" s="4"/>
      <c r="E51" s="4"/>
      <c r="F51" s="4"/>
      <c r="G51" s="4"/>
      <c r="H51" s="4"/>
    </row>
    <row r="52" spans="1:8" ht="12.75">
      <c r="A52" s="4"/>
      <c r="B52" s="4"/>
      <c r="C52" s="4"/>
      <c r="D52" s="4"/>
      <c r="E52" s="4"/>
      <c r="F52" s="4"/>
      <c r="G52" s="4"/>
      <c r="H52" s="4"/>
    </row>
  </sheetData>
  <sheetProtection sheet="1" objects="1" scenarios="1"/>
  <printOptions horizontalCentered="1"/>
  <pageMargins left="0.75" right="0.75" top="1" bottom="1" header="0.5" footer="0.5"/>
  <pageSetup horizontalDpi="300" verticalDpi="300" orientation="portrait" r:id="rId4"/>
  <headerFooter alignWithMargins="0">
    <oddFooter>&amp;LCOUNTRY A&amp;C&amp;D&amp;R&amp;F</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6"/>
  <dimension ref="B1:M64"/>
  <sheetViews>
    <sheetView workbookViewId="0" topLeftCell="A1">
      <selection activeCell="A1" sqref="A1"/>
    </sheetView>
  </sheetViews>
  <sheetFormatPr defaultColWidth="9.140625" defaultRowHeight="12.75"/>
  <cols>
    <col min="1" max="1" width="2.57421875" style="0" customWidth="1"/>
    <col min="2" max="2" width="44.7109375" style="0" customWidth="1"/>
    <col min="3" max="3" width="6.421875" style="0" customWidth="1"/>
    <col min="4" max="4" width="1.8515625" style="0" customWidth="1"/>
    <col min="5" max="5" width="2.00390625" style="0" customWidth="1"/>
    <col min="6" max="6" width="46.421875" style="0" customWidth="1"/>
    <col min="7" max="7" width="6.7109375" style="0" customWidth="1"/>
  </cols>
  <sheetData>
    <row r="1" spans="2:13" ht="12.75">
      <c r="B1" s="122" t="s">
        <v>90</v>
      </c>
      <c r="C1" s="123"/>
      <c r="D1" s="16"/>
      <c r="E1" s="16"/>
      <c r="F1" s="16"/>
      <c r="G1" s="16"/>
      <c r="H1" s="16"/>
      <c r="I1" s="16"/>
      <c r="J1" s="16"/>
      <c r="K1" s="16"/>
      <c r="L1" s="16"/>
      <c r="M1" s="16"/>
    </row>
    <row r="2" spans="2:13" ht="12.75">
      <c r="B2" s="15"/>
      <c r="C2" s="16"/>
      <c r="D2" s="16"/>
      <c r="E2" s="16"/>
      <c r="F2" s="16"/>
      <c r="G2" s="16"/>
      <c r="H2" s="16"/>
      <c r="I2" s="16"/>
      <c r="J2" s="16"/>
      <c r="K2" s="16"/>
      <c r="L2" s="16"/>
      <c r="M2" s="16"/>
    </row>
    <row r="3" spans="2:13" ht="12.75">
      <c r="B3" s="15" t="s">
        <v>94</v>
      </c>
      <c r="C3" s="16"/>
      <c r="D3" s="16"/>
      <c r="E3" s="16"/>
      <c r="F3" s="16"/>
      <c r="G3" s="16"/>
      <c r="H3" s="16"/>
      <c r="I3" s="16"/>
      <c r="J3" s="16"/>
      <c r="K3" s="16"/>
      <c r="L3" s="16"/>
      <c r="M3" s="16"/>
    </row>
    <row r="4" spans="2:13" ht="12.75">
      <c r="B4" s="15"/>
      <c r="C4" s="16"/>
      <c r="D4" s="16"/>
      <c r="E4" s="16"/>
      <c r="F4" s="16"/>
      <c r="G4" s="16"/>
      <c r="H4" s="16"/>
      <c r="I4" s="16"/>
      <c r="J4" s="16"/>
      <c r="K4" s="16"/>
      <c r="L4" s="16"/>
      <c r="M4" s="16"/>
    </row>
    <row r="5" spans="2:13" ht="12.75">
      <c r="B5" s="15"/>
      <c r="C5" s="16"/>
      <c r="D5" s="16"/>
      <c r="E5" s="16"/>
      <c r="F5" s="16"/>
      <c r="G5" s="16"/>
      <c r="H5" s="16"/>
      <c r="I5" s="16"/>
      <c r="J5" s="16"/>
      <c r="K5" s="16"/>
      <c r="L5" s="16"/>
      <c r="M5" s="16"/>
    </row>
    <row r="6" spans="2:13" ht="12.75">
      <c r="B6" s="15"/>
      <c r="C6" s="16"/>
      <c r="D6" s="16"/>
      <c r="E6" s="16"/>
      <c r="F6" s="16"/>
      <c r="G6" s="16"/>
      <c r="H6" s="16"/>
      <c r="I6" s="16"/>
      <c r="J6" s="16"/>
      <c r="K6" s="16"/>
      <c r="L6" s="16"/>
      <c r="M6" s="16"/>
    </row>
    <row r="7" spans="2:13" ht="12.75">
      <c r="B7" s="15"/>
      <c r="C7" s="16"/>
      <c r="D7" s="16"/>
      <c r="E7" s="16"/>
      <c r="F7" s="16"/>
      <c r="G7" s="16"/>
      <c r="H7" s="16"/>
      <c r="I7" s="16"/>
      <c r="J7" s="16"/>
      <c r="K7" s="16"/>
      <c r="L7" s="16"/>
      <c r="M7" s="16"/>
    </row>
    <row r="8" spans="3:13" ht="12.75">
      <c r="C8" s="16"/>
      <c r="D8" s="16"/>
      <c r="E8" s="16"/>
      <c r="F8" s="16"/>
      <c r="G8" s="16"/>
      <c r="H8" s="16"/>
      <c r="I8" s="16"/>
      <c r="J8" s="16"/>
      <c r="K8" s="16"/>
      <c r="L8" s="16"/>
      <c r="M8" s="16"/>
    </row>
    <row r="9" spans="2:13" ht="12.75">
      <c r="B9" s="15"/>
      <c r="C9" s="16"/>
      <c r="D9" s="16"/>
      <c r="E9" s="16"/>
      <c r="F9" s="16"/>
      <c r="G9" s="16"/>
      <c r="H9" s="16"/>
      <c r="I9" s="16"/>
      <c r="J9" s="16"/>
      <c r="K9" s="16"/>
      <c r="L9" s="16"/>
      <c r="M9" s="16"/>
    </row>
    <row r="10" spans="2:13" ht="12.75" hidden="1">
      <c r="B10" s="18"/>
      <c r="C10" s="19"/>
      <c r="D10" s="16"/>
      <c r="E10" s="16"/>
      <c r="F10" s="19"/>
      <c r="G10" s="19"/>
      <c r="H10" s="16"/>
      <c r="I10" s="16"/>
      <c r="J10" s="16"/>
      <c r="K10" s="16"/>
      <c r="L10" s="16"/>
      <c r="M10" s="16"/>
    </row>
    <row r="11" spans="2:13" ht="12.75">
      <c r="B11" s="22" t="s">
        <v>89</v>
      </c>
      <c r="C11" s="23"/>
      <c r="D11" s="16"/>
      <c r="E11" s="16"/>
      <c r="F11" s="30" t="s">
        <v>92</v>
      </c>
      <c r="G11" s="31"/>
      <c r="H11" s="16"/>
      <c r="I11" s="16"/>
      <c r="J11" s="16"/>
      <c r="K11" s="16"/>
      <c r="L11" s="16"/>
      <c r="M11" s="16"/>
    </row>
    <row r="12" spans="2:13" ht="12.75">
      <c r="B12" s="24" t="s">
        <v>88</v>
      </c>
      <c r="C12" s="25">
        <v>5</v>
      </c>
      <c r="D12" s="16"/>
      <c r="E12" s="16"/>
      <c r="F12" s="32" t="s">
        <v>125</v>
      </c>
      <c r="G12" s="33">
        <v>5</v>
      </c>
      <c r="H12" s="16"/>
      <c r="I12" s="16"/>
      <c r="J12" s="16"/>
      <c r="K12" s="16"/>
      <c r="L12" s="16"/>
      <c r="M12" s="16"/>
    </row>
    <row r="13" spans="2:13" ht="12.75">
      <c r="B13" s="24" t="s">
        <v>87</v>
      </c>
      <c r="C13" s="25">
        <v>1.026</v>
      </c>
      <c r="D13" s="16"/>
      <c r="E13" s="16"/>
      <c r="F13" s="32" t="s">
        <v>87</v>
      </c>
      <c r="G13" s="33">
        <v>1.026</v>
      </c>
      <c r="H13" s="16"/>
      <c r="I13" s="16"/>
      <c r="J13" s="16"/>
      <c r="K13" s="16"/>
      <c r="L13" s="16"/>
      <c r="M13" s="16"/>
    </row>
    <row r="14" spans="2:13" ht="12.75">
      <c r="B14" s="24" t="s">
        <v>60</v>
      </c>
      <c r="C14" s="25">
        <v>1.2</v>
      </c>
      <c r="D14" s="16"/>
      <c r="E14" s="16"/>
      <c r="F14" s="32" t="s">
        <v>60</v>
      </c>
      <c r="G14" s="33">
        <v>1.2</v>
      </c>
      <c r="H14" s="16"/>
      <c r="I14" s="16"/>
      <c r="J14" s="16"/>
      <c r="K14" s="16"/>
      <c r="L14" s="16"/>
      <c r="M14" s="16"/>
    </row>
    <row r="15" spans="2:13" ht="12.75">
      <c r="B15" s="24" t="s">
        <v>102</v>
      </c>
      <c r="C15" s="25">
        <v>1.2</v>
      </c>
      <c r="D15" s="16"/>
      <c r="E15" s="16"/>
      <c r="F15" s="32" t="s">
        <v>102</v>
      </c>
      <c r="G15" s="33">
        <v>1.2</v>
      </c>
      <c r="H15" s="16"/>
      <c r="I15" s="16"/>
      <c r="J15" s="16"/>
      <c r="K15" s="16"/>
      <c r="L15" s="16"/>
      <c r="M15" s="16"/>
    </row>
    <row r="16" spans="2:13" ht="12.75">
      <c r="B16" s="24" t="s">
        <v>101</v>
      </c>
      <c r="C16" s="25">
        <v>1.2</v>
      </c>
      <c r="D16" s="16"/>
      <c r="E16" s="16"/>
      <c r="F16" s="32" t="s">
        <v>101</v>
      </c>
      <c r="G16" s="33">
        <v>1.2</v>
      </c>
      <c r="H16" s="16"/>
      <c r="I16" s="16"/>
      <c r="J16" s="16"/>
      <c r="K16" s="16"/>
      <c r="L16" s="16"/>
      <c r="M16" s="16"/>
    </row>
    <row r="17" spans="2:13" ht="12.75">
      <c r="B17" s="24" t="s">
        <v>61</v>
      </c>
      <c r="C17" s="25">
        <v>1.2</v>
      </c>
      <c r="D17" s="16"/>
      <c r="E17" s="16"/>
      <c r="F17" s="32" t="s">
        <v>61</v>
      </c>
      <c r="G17" s="33">
        <v>1.2</v>
      </c>
      <c r="H17" s="16"/>
      <c r="I17" s="16"/>
      <c r="J17" s="16"/>
      <c r="K17" s="16"/>
      <c r="L17" s="16"/>
      <c r="M17" s="16"/>
    </row>
    <row r="18" spans="2:13" ht="12.75">
      <c r="B18" s="24" t="s">
        <v>62</v>
      </c>
      <c r="C18" s="25">
        <v>1.2</v>
      </c>
      <c r="D18" s="16"/>
      <c r="E18" s="16"/>
      <c r="F18" s="32" t="s">
        <v>62</v>
      </c>
      <c r="G18" s="33">
        <v>1.2</v>
      </c>
      <c r="H18" s="16"/>
      <c r="I18" s="16"/>
      <c r="J18" s="16"/>
      <c r="K18" s="16"/>
      <c r="L18" s="16"/>
      <c r="M18" s="16"/>
    </row>
    <row r="19" spans="2:13" ht="12.75">
      <c r="B19" s="24"/>
      <c r="C19" s="25"/>
      <c r="D19" s="16"/>
      <c r="E19" s="16"/>
      <c r="F19" s="32"/>
      <c r="G19" s="33"/>
      <c r="H19" s="16"/>
      <c r="I19" s="16"/>
      <c r="J19" s="16"/>
      <c r="K19" s="16"/>
      <c r="L19" s="16"/>
      <c r="M19" s="16"/>
    </row>
    <row r="20" spans="2:13" ht="12.75">
      <c r="B20" s="24" t="s">
        <v>27</v>
      </c>
      <c r="C20" s="25">
        <v>1.2</v>
      </c>
      <c r="D20" s="16"/>
      <c r="E20" s="16"/>
      <c r="F20" s="32" t="s">
        <v>27</v>
      </c>
      <c r="G20" s="33">
        <v>1.2</v>
      </c>
      <c r="H20" s="16"/>
      <c r="I20" s="16"/>
      <c r="J20" s="16"/>
      <c r="K20" s="16"/>
      <c r="L20" s="16"/>
      <c r="M20" s="16"/>
    </row>
    <row r="21" spans="2:13" ht="12.75">
      <c r="B21" s="24"/>
      <c r="C21" s="25"/>
      <c r="D21" s="16"/>
      <c r="E21" s="16"/>
      <c r="F21" s="32"/>
      <c r="G21" s="33"/>
      <c r="H21" s="16"/>
      <c r="I21" s="16"/>
      <c r="J21" s="16"/>
      <c r="K21" s="16"/>
      <c r="L21" s="16"/>
      <c r="M21" s="16"/>
    </row>
    <row r="22" spans="2:13" ht="12.75">
      <c r="B22" s="24" t="s">
        <v>85</v>
      </c>
      <c r="C22" s="25">
        <v>0.1</v>
      </c>
      <c r="D22" s="17"/>
      <c r="E22" s="16"/>
      <c r="F22" s="32" t="s">
        <v>85</v>
      </c>
      <c r="G22" s="33">
        <v>0.1</v>
      </c>
      <c r="H22" s="16"/>
      <c r="I22" s="16"/>
      <c r="J22" s="16"/>
      <c r="K22" s="16"/>
      <c r="L22" s="16"/>
      <c r="M22" s="16"/>
    </row>
    <row r="23" spans="2:13" ht="12.75">
      <c r="B23" s="26" t="s">
        <v>86</v>
      </c>
      <c r="C23" s="27">
        <f>(1/C22)-C$12</f>
        <v>5</v>
      </c>
      <c r="D23" s="16"/>
      <c r="E23" s="16"/>
      <c r="F23" s="34" t="s">
        <v>86</v>
      </c>
      <c r="G23" s="35">
        <f>(1/G22)-G$12</f>
        <v>5</v>
      </c>
      <c r="H23" s="16"/>
      <c r="I23" s="16"/>
      <c r="J23" s="16"/>
      <c r="K23" s="16"/>
      <c r="L23" s="16"/>
      <c r="M23" s="16"/>
    </row>
    <row r="24" spans="2:13" ht="12.75">
      <c r="B24" s="24" t="s">
        <v>26</v>
      </c>
      <c r="C24" s="25">
        <v>0</v>
      </c>
      <c r="D24" s="16"/>
      <c r="E24" s="16"/>
      <c r="F24" s="32" t="s">
        <v>26</v>
      </c>
      <c r="G24" s="33">
        <v>0</v>
      </c>
      <c r="H24" s="16"/>
      <c r="I24" s="16"/>
      <c r="J24" s="16"/>
      <c r="K24" s="16"/>
      <c r="L24" s="16"/>
      <c r="M24" s="16"/>
    </row>
    <row r="25" spans="2:13" ht="12.75">
      <c r="B25" s="24"/>
      <c r="C25" s="25"/>
      <c r="D25" s="16"/>
      <c r="E25" s="16"/>
      <c r="F25" s="32"/>
      <c r="G25" s="33"/>
      <c r="H25" s="16"/>
      <c r="I25" s="16"/>
      <c r="J25" s="16"/>
      <c r="K25" s="16"/>
      <c r="L25" s="16"/>
      <c r="M25" s="16"/>
    </row>
    <row r="26" spans="2:13" ht="12.75">
      <c r="B26" s="28" t="s">
        <v>84</v>
      </c>
      <c r="C26" s="29">
        <v>1</v>
      </c>
      <c r="D26" s="16"/>
      <c r="E26" s="16"/>
      <c r="F26" s="36" t="s">
        <v>84</v>
      </c>
      <c r="G26" s="37">
        <v>1</v>
      </c>
      <c r="H26" s="16"/>
      <c r="I26" s="16"/>
      <c r="J26" s="16"/>
      <c r="K26" s="16"/>
      <c r="L26" s="16"/>
      <c r="M26" s="16"/>
    </row>
    <row r="27" spans="3:13" ht="12.75" hidden="1">
      <c r="C27" s="16"/>
      <c r="D27" s="16"/>
      <c r="E27" s="16"/>
      <c r="F27" s="16"/>
      <c r="G27" s="16"/>
      <c r="H27" s="16"/>
      <c r="I27" s="16"/>
      <c r="J27" s="16"/>
      <c r="K27" s="16"/>
      <c r="L27" s="16"/>
      <c r="M27" s="16"/>
    </row>
    <row r="28" spans="2:13" ht="12.75" hidden="1">
      <c r="B28" s="16"/>
      <c r="C28" s="16"/>
      <c r="D28" s="16"/>
      <c r="E28" s="16"/>
      <c r="F28" s="16"/>
      <c r="G28" s="16"/>
      <c r="H28" s="16"/>
      <c r="I28" s="16"/>
      <c r="J28" s="16"/>
      <c r="K28" s="16"/>
      <c r="L28" s="16"/>
      <c r="M28" s="16"/>
    </row>
    <row r="29" spans="2:13" ht="12.75">
      <c r="B29" s="19"/>
      <c r="C29" s="19"/>
      <c r="D29" s="16"/>
      <c r="E29" s="16"/>
      <c r="F29" s="19"/>
      <c r="G29" s="19"/>
      <c r="H29" s="16"/>
      <c r="I29" s="16"/>
      <c r="J29" s="16"/>
      <c r="K29" s="16"/>
      <c r="L29" s="16"/>
      <c r="M29" s="16"/>
    </row>
    <row r="30" spans="2:13" ht="12.75">
      <c r="B30" s="38" t="s">
        <v>91</v>
      </c>
      <c r="C30" s="39"/>
      <c r="D30" s="16"/>
      <c r="E30" s="16"/>
      <c r="F30" s="46" t="s">
        <v>93</v>
      </c>
      <c r="G30" s="47"/>
      <c r="H30" s="16"/>
      <c r="I30" s="16"/>
      <c r="J30" s="16"/>
      <c r="K30" s="16"/>
      <c r="L30" s="16"/>
      <c r="M30" s="16"/>
    </row>
    <row r="31" spans="2:13" ht="12.75">
      <c r="B31" s="40" t="s">
        <v>124</v>
      </c>
      <c r="C31" s="41">
        <v>5</v>
      </c>
      <c r="D31" s="16"/>
      <c r="E31" s="16"/>
      <c r="F31" s="48" t="s">
        <v>126</v>
      </c>
      <c r="G31" s="49">
        <v>5</v>
      </c>
      <c r="H31" s="16"/>
      <c r="I31" s="16"/>
      <c r="J31" s="16"/>
      <c r="K31" s="16"/>
      <c r="L31" s="16"/>
      <c r="M31" s="16"/>
    </row>
    <row r="32" spans="2:13" ht="12.75">
      <c r="B32" s="40" t="s">
        <v>87</v>
      </c>
      <c r="C32" s="41">
        <v>1.026</v>
      </c>
      <c r="D32" s="16"/>
      <c r="E32" s="16"/>
      <c r="F32" s="48" t="s">
        <v>87</v>
      </c>
      <c r="G32" s="49">
        <v>1.026</v>
      </c>
      <c r="H32" s="16"/>
      <c r="I32" s="16"/>
      <c r="J32" s="16"/>
      <c r="K32" s="16"/>
      <c r="L32" s="16"/>
      <c r="M32" s="16"/>
    </row>
    <row r="33" spans="2:13" ht="12.75">
      <c r="B33" s="40" t="s">
        <v>60</v>
      </c>
      <c r="C33" s="41">
        <v>1.2</v>
      </c>
      <c r="D33" s="16"/>
      <c r="E33" s="16"/>
      <c r="F33" s="48" t="s">
        <v>60</v>
      </c>
      <c r="G33" s="49">
        <v>1.2</v>
      </c>
      <c r="H33" s="16"/>
      <c r="I33" s="16"/>
      <c r="J33" s="16"/>
      <c r="K33" s="16"/>
      <c r="L33" s="16"/>
      <c r="M33" s="16"/>
    </row>
    <row r="34" spans="2:13" ht="12.75">
      <c r="B34" s="40" t="s">
        <v>102</v>
      </c>
      <c r="C34" s="41">
        <v>1.2</v>
      </c>
      <c r="D34" s="16"/>
      <c r="E34" s="16"/>
      <c r="F34" s="48" t="s">
        <v>102</v>
      </c>
      <c r="G34" s="49">
        <v>1.2</v>
      </c>
      <c r="H34" s="16"/>
      <c r="I34" s="16"/>
      <c r="J34" s="16"/>
      <c r="K34" s="16"/>
      <c r="L34" s="16"/>
      <c r="M34" s="16"/>
    </row>
    <row r="35" spans="2:13" ht="12.75">
      <c r="B35" s="40" t="s">
        <v>101</v>
      </c>
      <c r="C35" s="41">
        <v>1.2</v>
      </c>
      <c r="D35" s="16"/>
      <c r="E35" s="16"/>
      <c r="F35" s="48" t="s">
        <v>101</v>
      </c>
      <c r="G35" s="49">
        <v>1.2</v>
      </c>
      <c r="H35" s="16"/>
      <c r="I35" s="16"/>
      <c r="J35" s="16"/>
      <c r="K35" s="16"/>
      <c r="L35" s="16"/>
      <c r="M35" s="16"/>
    </row>
    <row r="36" spans="2:13" ht="12.75">
      <c r="B36" s="40" t="s">
        <v>61</v>
      </c>
      <c r="C36" s="41">
        <v>1.2</v>
      </c>
      <c r="D36" s="16"/>
      <c r="E36" s="16"/>
      <c r="F36" s="48" t="s">
        <v>61</v>
      </c>
      <c r="G36" s="49">
        <v>1.2</v>
      </c>
      <c r="H36" s="16"/>
      <c r="I36" s="16"/>
      <c r="J36" s="16"/>
      <c r="K36" s="16"/>
      <c r="L36" s="16"/>
      <c r="M36" s="16"/>
    </row>
    <row r="37" spans="2:13" ht="12.75">
      <c r="B37" s="40" t="s">
        <v>62</v>
      </c>
      <c r="C37" s="41">
        <v>1.2</v>
      </c>
      <c r="D37" s="16"/>
      <c r="E37" s="16"/>
      <c r="F37" s="48" t="s">
        <v>62</v>
      </c>
      <c r="G37" s="49">
        <v>1.2</v>
      </c>
      <c r="H37" s="16"/>
      <c r="I37" s="16"/>
      <c r="J37" s="16"/>
      <c r="K37" s="16"/>
      <c r="L37" s="16"/>
      <c r="M37" s="16"/>
    </row>
    <row r="38" spans="2:13" ht="12.75">
      <c r="B38" s="40"/>
      <c r="C38" s="41"/>
      <c r="D38" s="16"/>
      <c r="E38" s="16"/>
      <c r="F38" s="48"/>
      <c r="G38" s="49"/>
      <c r="H38" s="16"/>
      <c r="I38" s="16"/>
      <c r="J38" s="16"/>
      <c r="K38" s="16"/>
      <c r="L38" s="16"/>
      <c r="M38" s="16"/>
    </row>
    <row r="39" spans="2:13" ht="12.75">
      <c r="B39" s="40" t="s">
        <v>27</v>
      </c>
      <c r="C39" s="41">
        <v>1.2</v>
      </c>
      <c r="D39" s="16"/>
      <c r="E39" s="16"/>
      <c r="F39" s="48" t="s">
        <v>27</v>
      </c>
      <c r="G39" s="49">
        <v>1.3</v>
      </c>
      <c r="H39" s="16"/>
      <c r="I39" s="16"/>
      <c r="J39" s="16"/>
      <c r="K39" s="16"/>
      <c r="L39" s="16"/>
      <c r="M39" s="16"/>
    </row>
    <row r="40" spans="2:13" ht="12.75">
      <c r="B40" s="40"/>
      <c r="C40" s="41"/>
      <c r="D40" s="16"/>
      <c r="E40" s="16"/>
      <c r="F40" s="48"/>
      <c r="G40" s="49"/>
      <c r="H40" s="16"/>
      <c r="I40" s="16"/>
      <c r="J40" s="16"/>
      <c r="K40" s="16"/>
      <c r="L40" s="16"/>
      <c r="M40" s="16"/>
    </row>
    <row r="41" spans="2:13" ht="12.75">
      <c r="B41" s="40" t="s">
        <v>85</v>
      </c>
      <c r="C41" s="41">
        <v>0.1</v>
      </c>
      <c r="D41" s="16"/>
      <c r="E41" s="16"/>
      <c r="F41" s="48" t="s">
        <v>85</v>
      </c>
      <c r="G41" s="49">
        <v>0.1</v>
      </c>
      <c r="H41" s="16"/>
      <c r="I41" s="16"/>
      <c r="J41" s="16"/>
      <c r="K41" s="16"/>
      <c r="L41" s="16"/>
      <c r="M41" s="16"/>
    </row>
    <row r="42" spans="2:13" ht="12.75">
      <c r="B42" s="42" t="s">
        <v>86</v>
      </c>
      <c r="C42" s="43">
        <f>(1/C41)-C$12</f>
        <v>5</v>
      </c>
      <c r="D42" s="16"/>
      <c r="E42" s="16"/>
      <c r="F42" s="50" t="s">
        <v>86</v>
      </c>
      <c r="G42" s="51">
        <f>(1/G41)-G$12</f>
        <v>5</v>
      </c>
      <c r="H42" s="16"/>
      <c r="I42" s="16"/>
      <c r="J42" s="16"/>
      <c r="K42" s="16"/>
      <c r="L42" s="16"/>
      <c r="M42" s="16"/>
    </row>
    <row r="43" spans="2:13" ht="12.75">
      <c r="B43" s="40" t="s">
        <v>26</v>
      </c>
      <c r="C43" s="41">
        <v>0</v>
      </c>
      <c r="D43" s="16"/>
      <c r="E43" s="16"/>
      <c r="F43" s="48" t="s">
        <v>26</v>
      </c>
      <c r="G43" s="49">
        <v>0</v>
      </c>
      <c r="H43" s="16"/>
      <c r="I43" s="16"/>
      <c r="J43" s="16"/>
      <c r="K43" s="16"/>
      <c r="L43" s="16"/>
      <c r="M43" s="16"/>
    </row>
    <row r="44" spans="2:13" ht="12.75">
      <c r="B44" s="40"/>
      <c r="C44" s="41"/>
      <c r="D44" s="16"/>
      <c r="E44" s="16"/>
      <c r="F44" s="48"/>
      <c r="G44" s="49"/>
      <c r="H44" s="16"/>
      <c r="I44" s="16"/>
      <c r="J44" s="16"/>
      <c r="K44" s="16"/>
      <c r="L44" s="16"/>
      <c r="M44" s="16"/>
    </row>
    <row r="45" spans="2:7" ht="12.75">
      <c r="B45" s="44" t="s">
        <v>84</v>
      </c>
      <c r="C45" s="45">
        <v>1</v>
      </c>
      <c r="F45" s="52" t="s">
        <v>84</v>
      </c>
      <c r="G45" s="53">
        <v>1</v>
      </c>
    </row>
    <row r="46" ht="12" customHeight="1" hidden="1"/>
    <row r="47" ht="12" customHeight="1" hidden="1"/>
    <row r="48" spans="6:7" ht="12.75">
      <c r="F48" s="20"/>
      <c r="G48" s="20"/>
    </row>
    <row r="49" spans="6:7" ht="12.75">
      <c r="F49" s="54" t="s">
        <v>95</v>
      </c>
      <c r="G49" s="55"/>
    </row>
    <row r="50" spans="6:7" ht="12.75">
      <c r="F50" s="56" t="s">
        <v>127</v>
      </c>
      <c r="G50" s="57">
        <v>5</v>
      </c>
    </row>
    <row r="51" spans="6:7" ht="12.75">
      <c r="F51" s="56" t="s">
        <v>87</v>
      </c>
      <c r="G51" s="57">
        <v>1.026</v>
      </c>
    </row>
    <row r="52" spans="6:7" ht="12.75">
      <c r="F52" s="56" t="s">
        <v>60</v>
      </c>
      <c r="G52" s="57">
        <v>1.2</v>
      </c>
    </row>
    <row r="53" spans="6:7" ht="12.75">
      <c r="F53" s="56" t="s">
        <v>102</v>
      </c>
      <c r="G53" s="57">
        <v>1.2</v>
      </c>
    </row>
    <row r="54" spans="6:7" ht="12.75">
      <c r="F54" s="56" t="s">
        <v>101</v>
      </c>
      <c r="G54" s="57">
        <v>1.1</v>
      </c>
    </row>
    <row r="55" spans="6:7" ht="12.75">
      <c r="F55" s="56" t="s">
        <v>61</v>
      </c>
      <c r="G55" s="57">
        <v>1.2</v>
      </c>
    </row>
    <row r="56" spans="6:7" ht="12.75">
      <c r="F56" s="56" t="s">
        <v>62</v>
      </c>
      <c r="G56" s="57">
        <v>1.2</v>
      </c>
    </row>
    <row r="57" spans="6:7" ht="12.75">
      <c r="F57" s="56"/>
      <c r="G57" s="57"/>
    </row>
    <row r="58" spans="6:7" ht="12.75">
      <c r="F58" s="56" t="s">
        <v>27</v>
      </c>
      <c r="G58" s="57">
        <v>1.1</v>
      </c>
    </row>
    <row r="59" spans="6:7" ht="12.75">
      <c r="F59" s="56"/>
      <c r="G59" s="57"/>
    </row>
    <row r="60" spans="6:7" ht="12.75">
      <c r="F60" s="56" t="s">
        <v>85</v>
      </c>
      <c r="G60" s="57">
        <v>0.1</v>
      </c>
    </row>
    <row r="61" spans="6:7" ht="12.75">
      <c r="F61" s="58" t="s">
        <v>86</v>
      </c>
      <c r="G61" s="59">
        <f>(1/G60)-G$12</f>
        <v>5</v>
      </c>
    </row>
    <row r="62" spans="6:7" ht="12.75">
      <c r="F62" s="56" t="s">
        <v>26</v>
      </c>
      <c r="G62" s="57">
        <v>0</v>
      </c>
    </row>
    <row r="63" spans="6:7" ht="12.75">
      <c r="F63" s="56"/>
      <c r="G63" s="57"/>
    </row>
    <row r="64" spans="6:7" ht="12.75">
      <c r="F64" s="60" t="s">
        <v>84</v>
      </c>
      <c r="G64" s="61">
        <v>1</v>
      </c>
    </row>
  </sheetData>
  <printOptions gridLines="1" headings="1" horizontalCentered="1"/>
  <pageMargins left="0.75" right="0.75" top="1" bottom="1" header="0.5" footer="0.5"/>
  <pageSetup blackAndWhite="1" horizontalDpi="300" verticalDpi="300" orientation="portrait" r:id="rId4"/>
  <headerFooter alignWithMargins="0">
    <oddFooter>&amp;LCOUNTRY A
CONSTANT CONSUMPTION/CAPITA&amp;C&amp;D&amp;R&amp;F</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7"/>
  <dimension ref="B6:L82"/>
  <sheetViews>
    <sheetView workbookViewId="0" topLeftCell="A45">
      <selection activeCell="A1" sqref="A1"/>
    </sheetView>
  </sheetViews>
  <sheetFormatPr defaultColWidth="9.140625" defaultRowHeight="12.75"/>
  <cols>
    <col min="1" max="1" width="2.00390625" style="0" customWidth="1"/>
    <col min="2" max="2" width="45.28125" style="0" customWidth="1"/>
    <col min="3" max="3" width="16.28125" style="0" customWidth="1"/>
    <col min="4" max="4" width="16.28125" style="0" hidden="1" customWidth="1"/>
    <col min="5" max="5" width="2.8515625" style="0" customWidth="1"/>
    <col min="6" max="6" width="47.140625" style="0" customWidth="1"/>
    <col min="7" max="7" width="17.140625" style="0" customWidth="1"/>
    <col min="8" max="8" width="15.57421875" style="0" hidden="1" customWidth="1"/>
  </cols>
  <sheetData>
    <row r="6" spans="2:8" ht="12.75">
      <c r="B6" s="20"/>
      <c r="C6" s="20"/>
      <c r="D6" s="108" t="s">
        <v>106</v>
      </c>
      <c r="F6" s="20"/>
      <c r="G6" s="20"/>
      <c r="H6" s="108" t="s">
        <v>106</v>
      </c>
    </row>
    <row r="7" spans="2:12" ht="12.75">
      <c r="B7" s="111" t="s">
        <v>96</v>
      </c>
      <c r="C7" s="67"/>
      <c r="D7" s="62"/>
      <c r="E7" s="64"/>
      <c r="F7" s="73" t="s">
        <v>98</v>
      </c>
      <c r="G7" s="74"/>
      <c r="H7" s="16"/>
      <c r="I7" s="16"/>
      <c r="J7" s="16"/>
      <c r="K7" s="16"/>
      <c r="L7" s="16"/>
    </row>
    <row r="8" spans="2:12" ht="12.75">
      <c r="B8" s="112" t="s">
        <v>0</v>
      </c>
      <c r="C8" s="68">
        <f>Resources!B3*(Parameters!C13)^Parameters!C12</f>
        <v>11369380.56761376</v>
      </c>
      <c r="D8" s="63">
        <f>C8</f>
        <v>11369380.56761376</v>
      </c>
      <c r="E8" s="21"/>
      <c r="F8" s="14" t="s">
        <v>0</v>
      </c>
      <c r="G8" s="75">
        <f>D34*(Parameters!G13)^Parameters!G12</f>
        <v>14696381.311916914</v>
      </c>
      <c r="H8" s="63">
        <f>G8</f>
        <v>14696381.311916914</v>
      </c>
      <c r="I8" s="16"/>
      <c r="J8" s="16"/>
      <c r="K8" s="16"/>
      <c r="L8" s="16"/>
    </row>
    <row r="9" spans="2:12" ht="12.75">
      <c r="B9" s="24" t="s">
        <v>11</v>
      </c>
      <c r="C9" s="69">
        <f>Resources!B5*(1-Parameters!C24)^Parameters!C12</f>
        <v>3000000</v>
      </c>
      <c r="D9" s="63">
        <f aca="true" t="shared" si="0" ref="D9:D30">C9</f>
        <v>3000000</v>
      </c>
      <c r="E9" s="21"/>
      <c r="F9" s="4" t="s">
        <v>11</v>
      </c>
      <c r="G9" s="76">
        <f>D35*(1-Parameters!G24)^Parameters!G12</f>
        <v>3000000</v>
      </c>
      <c r="H9" s="63">
        <f aca="true" t="shared" si="1" ref="H9:H30">G9</f>
        <v>3000000</v>
      </c>
      <c r="I9" s="16"/>
      <c r="J9" s="16"/>
      <c r="K9" s="16"/>
      <c r="L9" s="16"/>
    </row>
    <row r="10" spans="2:12" ht="12.75">
      <c r="B10" s="24" t="s">
        <v>18</v>
      </c>
      <c r="C10" s="69">
        <f>Resources!B6*(1-Parameters!C$24)^Parameters!C$12</f>
        <v>2500000</v>
      </c>
      <c r="D10" s="63">
        <f t="shared" si="0"/>
        <v>2500000</v>
      </c>
      <c r="E10" s="21"/>
      <c r="F10" s="4" t="s">
        <v>18</v>
      </c>
      <c r="G10" s="76">
        <f>D36*(1-Parameters!G$24)^Parameters!G$12</f>
        <v>2500000</v>
      </c>
      <c r="H10" s="63">
        <f t="shared" si="1"/>
        <v>2500000</v>
      </c>
      <c r="I10" s="16"/>
      <c r="J10" s="16"/>
      <c r="K10" s="16"/>
      <c r="L10" s="16"/>
    </row>
    <row r="11" spans="2:12" ht="12.75">
      <c r="B11" s="24" t="s">
        <v>14</v>
      </c>
      <c r="C11" s="68">
        <f>Resources!B7*(Parameters!C14)</f>
        <v>364.8</v>
      </c>
      <c r="D11" s="63">
        <f t="shared" si="0"/>
        <v>364.8</v>
      </c>
      <c r="E11" s="21"/>
      <c r="F11" s="4" t="s">
        <v>14</v>
      </c>
      <c r="G11" s="75">
        <f>D37*(Parameters!G14)</f>
        <v>525.312</v>
      </c>
      <c r="H11" s="63">
        <f t="shared" si="1"/>
        <v>525.312</v>
      </c>
      <c r="I11" s="16"/>
      <c r="J11" s="16"/>
      <c r="K11" s="16"/>
      <c r="L11" s="16"/>
    </row>
    <row r="12" spans="2:12" ht="12.75">
      <c r="B12" s="24" t="s">
        <v>13</v>
      </c>
      <c r="C12" s="70">
        <f>C10*C11</f>
        <v>912000000</v>
      </c>
      <c r="D12" s="63">
        <f t="shared" si="0"/>
        <v>912000000</v>
      </c>
      <c r="E12" s="66"/>
      <c r="F12" s="4" t="s">
        <v>13</v>
      </c>
      <c r="G12" s="77">
        <f>G10*G11</f>
        <v>1313280000</v>
      </c>
      <c r="H12" s="63">
        <f t="shared" si="1"/>
        <v>1313280000</v>
      </c>
      <c r="I12" s="16"/>
      <c r="J12" s="16"/>
      <c r="K12" s="16"/>
      <c r="L12" s="16"/>
    </row>
    <row r="13" spans="2:12" ht="12.75">
      <c r="B13" s="24" t="s">
        <v>12</v>
      </c>
      <c r="C13" s="69">
        <f>Resources!B10*(1-Parameters!C$24)^Parameters!C$12</f>
        <v>27500000</v>
      </c>
      <c r="D13" s="63">
        <f t="shared" si="0"/>
        <v>27500000</v>
      </c>
      <c r="E13" s="21"/>
      <c r="F13" s="4" t="s">
        <v>12</v>
      </c>
      <c r="G13" s="76">
        <f>D39*(1-Parameters!G$24)^Parameters!G$12</f>
        <v>27500000</v>
      </c>
      <c r="H13" s="63">
        <f t="shared" si="1"/>
        <v>27500000</v>
      </c>
      <c r="I13" s="16"/>
      <c r="J13" s="16"/>
      <c r="K13" s="16"/>
      <c r="L13" s="16"/>
    </row>
    <row r="14" spans="2:12" ht="12.75">
      <c r="B14" s="24" t="s">
        <v>15</v>
      </c>
      <c r="C14" s="68">
        <f>Resources!B11*Parameters!C16</f>
        <v>19.2</v>
      </c>
      <c r="D14" s="63">
        <f t="shared" si="0"/>
        <v>19.2</v>
      </c>
      <c r="E14" s="21"/>
      <c r="F14" s="4" t="s">
        <v>15</v>
      </c>
      <c r="G14" s="75">
        <f>D40*(Parameters!G16)</f>
        <v>27.648</v>
      </c>
      <c r="H14" s="63">
        <f t="shared" si="1"/>
        <v>27.648</v>
      </c>
      <c r="I14" s="16"/>
      <c r="J14" s="16"/>
      <c r="K14" s="16"/>
      <c r="L14" s="16"/>
    </row>
    <row r="15" spans="2:12" ht="12.75">
      <c r="B15" s="24" t="s">
        <v>107</v>
      </c>
      <c r="C15" s="70">
        <f>C13*C14</f>
        <v>528000000</v>
      </c>
      <c r="D15" s="63">
        <f t="shared" si="0"/>
        <v>528000000</v>
      </c>
      <c r="E15" s="21"/>
      <c r="F15" s="4" t="s">
        <v>107</v>
      </c>
      <c r="G15" s="77">
        <f>G13*G14</f>
        <v>760320000</v>
      </c>
      <c r="H15" s="63">
        <f t="shared" si="1"/>
        <v>760320000</v>
      </c>
      <c r="I15" s="16"/>
      <c r="J15" s="16"/>
      <c r="K15" s="16"/>
      <c r="L15" s="16"/>
    </row>
    <row r="16" spans="2:12" ht="12.75">
      <c r="B16" s="24" t="s">
        <v>17</v>
      </c>
      <c r="C16" s="70">
        <f>C12+C15</f>
        <v>1440000000</v>
      </c>
      <c r="D16" s="63">
        <f t="shared" si="0"/>
        <v>1440000000</v>
      </c>
      <c r="E16" s="21"/>
      <c r="F16" s="4" t="s">
        <v>17</v>
      </c>
      <c r="G16" s="77">
        <f>G12+G15</f>
        <v>2073600000</v>
      </c>
      <c r="H16" s="63">
        <f t="shared" si="1"/>
        <v>2073600000</v>
      </c>
      <c r="I16" s="16"/>
      <c r="J16" s="16"/>
      <c r="K16" s="16"/>
      <c r="L16" s="16"/>
    </row>
    <row r="17" spans="2:12" ht="12.75">
      <c r="B17" s="24" t="s">
        <v>72</v>
      </c>
      <c r="C17" s="69">
        <f>Resources!B15*(1-Parameters!C$24)^Parameters!C$12</f>
        <v>500000</v>
      </c>
      <c r="D17" s="63">
        <f t="shared" si="0"/>
        <v>500000</v>
      </c>
      <c r="E17" s="21"/>
      <c r="F17" s="4" t="s">
        <v>72</v>
      </c>
      <c r="G17" s="76">
        <f>D43*(1-Parameters!G$24)^Parameters!G$12</f>
        <v>500000</v>
      </c>
      <c r="H17" s="63">
        <f t="shared" si="1"/>
        <v>500000</v>
      </c>
      <c r="I17" s="16"/>
      <c r="J17" s="16"/>
      <c r="K17" s="16"/>
      <c r="L17" s="16"/>
    </row>
    <row r="18" spans="2:12" ht="12.75">
      <c r="B18" s="24" t="s">
        <v>73</v>
      </c>
      <c r="C18" s="68">
        <f>Resources!B16*Parameters!C15</f>
        <v>1080</v>
      </c>
      <c r="D18" s="63">
        <f t="shared" si="0"/>
        <v>1080</v>
      </c>
      <c r="E18" s="21"/>
      <c r="F18" s="4" t="s">
        <v>73</v>
      </c>
      <c r="G18" s="75">
        <f>D44*(Parameters!G15)</f>
        <v>1555.2</v>
      </c>
      <c r="H18" s="63">
        <f t="shared" si="1"/>
        <v>1555.2</v>
      </c>
      <c r="I18" s="16"/>
      <c r="J18" s="16"/>
      <c r="K18" s="16"/>
      <c r="L18" s="16"/>
    </row>
    <row r="19" spans="2:12" ht="12.75">
      <c r="B19" s="24" t="s">
        <v>74</v>
      </c>
      <c r="C19" s="70">
        <f>C17*C18</f>
        <v>540000000</v>
      </c>
      <c r="D19" s="63">
        <f t="shared" si="0"/>
        <v>540000000</v>
      </c>
      <c r="E19" s="21"/>
      <c r="F19" s="4" t="s">
        <v>74</v>
      </c>
      <c r="G19" s="77">
        <f>G17*G18</f>
        <v>777600000</v>
      </c>
      <c r="H19" s="63">
        <f t="shared" si="1"/>
        <v>777600000</v>
      </c>
      <c r="I19" s="16"/>
      <c r="J19" s="16"/>
      <c r="K19" s="16"/>
      <c r="L19" s="16"/>
    </row>
    <row r="20" spans="2:12" ht="12.75">
      <c r="B20" s="24" t="s">
        <v>108</v>
      </c>
      <c r="C20" s="69">
        <f>Resources!$B$19+Resources!$B$22-C23</f>
        <v>29985000</v>
      </c>
      <c r="D20" s="63">
        <f t="shared" si="0"/>
        <v>29985000</v>
      </c>
      <c r="E20" s="21"/>
      <c r="F20" s="4" t="s">
        <v>108</v>
      </c>
      <c r="G20" s="76">
        <f>Resources!B19+Resources!B22-G23</f>
        <v>29945400</v>
      </c>
      <c r="H20" s="63">
        <f t="shared" si="1"/>
        <v>29945400</v>
      </c>
      <c r="I20" s="16"/>
      <c r="J20" s="16"/>
      <c r="K20" s="16"/>
      <c r="L20" s="16"/>
    </row>
    <row r="21" spans="2:12" ht="12.75">
      <c r="B21" s="24" t="s">
        <v>54</v>
      </c>
      <c r="C21" s="68">
        <f>Resources!B20*(Parameters!C17)</f>
        <v>21.599999999999998</v>
      </c>
      <c r="D21" s="63">
        <f t="shared" si="0"/>
        <v>21.599999999999998</v>
      </c>
      <c r="E21" s="21"/>
      <c r="F21" s="4" t="s">
        <v>54</v>
      </c>
      <c r="G21" s="75">
        <f>D47*(Parameters!G17)</f>
        <v>31.103999999999996</v>
      </c>
      <c r="H21" s="63">
        <f t="shared" si="1"/>
        <v>31.103999999999996</v>
      </c>
      <c r="I21" s="16"/>
      <c r="J21" s="16"/>
      <c r="K21" s="16"/>
      <c r="L21" s="16"/>
    </row>
    <row r="22" spans="2:12" ht="12.75">
      <c r="B22" s="24" t="s">
        <v>55</v>
      </c>
      <c r="C22" s="70">
        <f>C20*C21</f>
        <v>647675999.9999999</v>
      </c>
      <c r="D22" s="63">
        <f t="shared" si="0"/>
        <v>647675999.9999999</v>
      </c>
      <c r="E22" s="21"/>
      <c r="F22" s="4" t="s">
        <v>55</v>
      </c>
      <c r="G22" s="77">
        <f>G20*G21</f>
        <v>931421721.5999999</v>
      </c>
      <c r="H22" s="63">
        <f t="shared" si="1"/>
        <v>931421721.5999999</v>
      </c>
      <c r="I22" s="16"/>
      <c r="J22" s="16"/>
      <c r="K22" s="16"/>
      <c r="L22" s="16"/>
    </row>
    <row r="23" spans="2:12" ht="12.75">
      <c r="B23" s="24" t="s">
        <v>56</v>
      </c>
      <c r="C23" s="68">
        <f>Resources!B22*Parameters!C20</f>
        <v>90000</v>
      </c>
      <c r="D23" s="63">
        <f t="shared" si="0"/>
        <v>90000</v>
      </c>
      <c r="E23" s="21"/>
      <c r="F23" s="4" t="s">
        <v>56</v>
      </c>
      <c r="G23" s="75">
        <f>D49*Parameters!G20</f>
        <v>129600</v>
      </c>
      <c r="H23" s="63">
        <f t="shared" si="1"/>
        <v>129600</v>
      </c>
      <c r="I23" s="16"/>
      <c r="J23" s="16"/>
      <c r="K23" s="16"/>
      <c r="L23" s="16"/>
    </row>
    <row r="24" spans="2:12" ht="12.75">
      <c r="B24" s="24" t="s">
        <v>103</v>
      </c>
      <c r="C24" s="68">
        <f>Resources!B23*(Parameters!C18)</f>
        <v>960</v>
      </c>
      <c r="D24" s="63">
        <f t="shared" si="0"/>
        <v>960</v>
      </c>
      <c r="E24" s="21"/>
      <c r="F24" s="4" t="s">
        <v>103</v>
      </c>
      <c r="G24" s="75">
        <f>D50*(Parameters!G18)</f>
        <v>1382.3999999999999</v>
      </c>
      <c r="H24" s="63">
        <f t="shared" si="1"/>
        <v>1382.3999999999999</v>
      </c>
      <c r="I24" s="16"/>
      <c r="J24" s="16"/>
      <c r="K24" s="16"/>
      <c r="L24" s="16"/>
    </row>
    <row r="25" spans="2:12" ht="12.75">
      <c r="B25" s="24" t="s">
        <v>76</v>
      </c>
      <c r="C25" s="70">
        <f>C23*C24</f>
        <v>86400000</v>
      </c>
      <c r="D25" s="63">
        <f t="shared" si="0"/>
        <v>86400000</v>
      </c>
      <c r="E25" s="21"/>
      <c r="F25" s="4" t="s">
        <v>76</v>
      </c>
      <c r="G25" s="77">
        <f>G23*G24</f>
        <v>179159039.99999997</v>
      </c>
      <c r="H25" s="63">
        <f t="shared" si="1"/>
        <v>179159039.99999997</v>
      </c>
      <c r="I25" s="16"/>
      <c r="J25" s="16"/>
      <c r="K25" s="16"/>
      <c r="L25" s="16"/>
    </row>
    <row r="26" spans="2:12" ht="12.75">
      <c r="B26" s="24" t="s">
        <v>20</v>
      </c>
      <c r="C26" s="71">
        <f>C22+C25</f>
        <v>734075999.9999999</v>
      </c>
      <c r="D26" s="63">
        <f t="shared" si="0"/>
        <v>734075999.9999999</v>
      </c>
      <c r="E26" s="21"/>
      <c r="F26" s="4" t="s">
        <v>20</v>
      </c>
      <c r="G26" s="78">
        <f>G22+G25</f>
        <v>1110580761.6</v>
      </c>
      <c r="H26" s="63">
        <f t="shared" si="1"/>
        <v>1110580761.6</v>
      </c>
      <c r="I26" s="16"/>
      <c r="J26" s="16"/>
      <c r="K26" s="16"/>
      <c r="L26" s="16"/>
    </row>
    <row r="27" spans="2:12" ht="12.75">
      <c r="B27" s="24" t="s">
        <v>22</v>
      </c>
      <c r="C27" s="70">
        <f>Resources!$B$27</f>
        <v>22000000000</v>
      </c>
      <c r="D27" s="63">
        <f t="shared" si="0"/>
        <v>22000000000</v>
      </c>
      <c r="E27" s="21"/>
      <c r="F27" s="4" t="s">
        <v>22</v>
      </c>
      <c r="G27" s="77">
        <f>Resources!$B$27</f>
        <v>22000000000</v>
      </c>
      <c r="H27" s="63">
        <f t="shared" si="1"/>
        <v>22000000000</v>
      </c>
      <c r="I27" s="16"/>
      <c r="J27" s="16"/>
      <c r="K27" s="16"/>
      <c r="L27" s="16"/>
    </row>
    <row r="28" spans="2:12" ht="12.75">
      <c r="B28" s="24" t="s">
        <v>109</v>
      </c>
      <c r="C28" s="25">
        <f>Parameters!C22</f>
        <v>0.1</v>
      </c>
      <c r="D28" s="107">
        <f t="shared" si="0"/>
        <v>0.1</v>
      </c>
      <c r="E28" s="21"/>
      <c r="F28" s="4" t="s">
        <v>109</v>
      </c>
      <c r="G28" s="33">
        <f>Parameters!G22</f>
        <v>0.1</v>
      </c>
      <c r="H28" s="107">
        <f t="shared" si="1"/>
        <v>0.1</v>
      </c>
      <c r="I28" s="16"/>
      <c r="J28" s="16"/>
      <c r="K28" s="16"/>
      <c r="L28" s="16"/>
    </row>
    <row r="29" spans="2:12" ht="12.75">
      <c r="B29" s="24" t="s">
        <v>24</v>
      </c>
      <c r="C29" s="71">
        <f>C27*C28</f>
        <v>2200000000</v>
      </c>
      <c r="D29" s="63">
        <f t="shared" si="0"/>
        <v>2200000000</v>
      </c>
      <c r="E29" s="21"/>
      <c r="F29" s="4" t="s">
        <v>24</v>
      </c>
      <c r="G29" s="78">
        <f>G27*G28</f>
        <v>2200000000</v>
      </c>
      <c r="H29" s="63">
        <f t="shared" si="1"/>
        <v>2200000000</v>
      </c>
      <c r="I29" s="16"/>
      <c r="J29" s="16"/>
      <c r="K29" s="16"/>
      <c r="L29" s="16"/>
    </row>
    <row r="30" spans="2:12" ht="12.75">
      <c r="B30" s="28" t="s">
        <v>25</v>
      </c>
      <c r="C30" s="72">
        <f>C19+C29</f>
        <v>2740000000</v>
      </c>
      <c r="D30" s="63">
        <f t="shared" si="0"/>
        <v>2740000000</v>
      </c>
      <c r="E30" s="21"/>
      <c r="F30" s="79" t="s">
        <v>25</v>
      </c>
      <c r="G30" s="80">
        <f>G19+G29</f>
        <v>2977600000</v>
      </c>
      <c r="H30" s="63">
        <f t="shared" si="1"/>
        <v>2977600000</v>
      </c>
      <c r="I30" s="16"/>
      <c r="J30" s="16"/>
      <c r="K30" s="16"/>
      <c r="L30" s="16"/>
    </row>
    <row r="31" spans="2:12" ht="12.75">
      <c r="B31" s="16"/>
      <c r="C31" s="16"/>
      <c r="D31" s="16"/>
      <c r="E31" s="16"/>
      <c r="F31" s="16"/>
      <c r="G31" s="16"/>
      <c r="H31" s="16"/>
      <c r="I31" s="16"/>
      <c r="J31" s="16"/>
      <c r="K31" s="16"/>
      <c r="L31" s="16"/>
    </row>
    <row r="32" spans="2:12" ht="12.75">
      <c r="B32" s="19"/>
      <c r="C32" s="19"/>
      <c r="D32" s="16"/>
      <c r="E32" s="16"/>
      <c r="F32" s="19"/>
      <c r="G32" s="19"/>
      <c r="H32" s="16"/>
      <c r="I32" s="16"/>
      <c r="J32" s="16"/>
      <c r="K32" s="16"/>
      <c r="L32" s="16"/>
    </row>
    <row r="33" spans="2:12" ht="12.75">
      <c r="B33" s="109" t="s">
        <v>97</v>
      </c>
      <c r="C33" s="81"/>
      <c r="D33" s="16"/>
      <c r="E33" s="21"/>
      <c r="F33" s="87" t="s">
        <v>99</v>
      </c>
      <c r="G33" s="88"/>
      <c r="H33" s="16"/>
      <c r="I33" s="16"/>
      <c r="J33" s="16"/>
      <c r="K33" s="16"/>
      <c r="L33" s="16"/>
    </row>
    <row r="34" spans="2:12" ht="12.75">
      <c r="B34" s="110" t="s">
        <v>0</v>
      </c>
      <c r="C34" s="82">
        <f>D8*(Parameters!C32)^Parameters!C31</f>
        <v>12926281.44912334</v>
      </c>
      <c r="D34" s="63">
        <f>C34</f>
        <v>12926281.44912334</v>
      </c>
      <c r="E34" s="21"/>
      <c r="F34" s="89" t="s">
        <v>0</v>
      </c>
      <c r="G34" s="90">
        <f>H8*(Parameters!G32)^Parameters!G31</f>
        <v>16708875.210195018</v>
      </c>
      <c r="H34" s="63">
        <f>G34</f>
        <v>16708875.210195018</v>
      </c>
      <c r="I34" s="16"/>
      <c r="J34" s="16"/>
      <c r="K34" s="16"/>
      <c r="L34" s="16"/>
    </row>
    <row r="35" spans="2:12" ht="12.75">
      <c r="B35" s="40" t="s">
        <v>11</v>
      </c>
      <c r="C35" s="83">
        <f>D9*(1-Parameters!C43)^Parameters!C31</f>
        <v>3000000</v>
      </c>
      <c r="D35" s="63">
        <f aca="true" t="shared" si="2" ref="D35:D56">C35</f>
        <v>3000000</v>
      </c>
      <c r="E35" s="21"/>
      <c r="F35" s="91" t="s">
        <v>11</v>
      </c>
      <c r="G35" s="92">
        <f>H9*(1-Parameters!G43)^Parameters!G31</f>
        <v>3000000</v>
      </c>
      <c r="H35" s="63">
        <f aca="true" t="shared" si="3" ref="H35:H56">G35</f>
        <v>3000000</v>
      </c>
      <c r="I35" s="16"/>
      <c r="J35" s="16"/>
      <c r="K35" s="16"/>
      <c r="L35" s="16"/>
    </row>
    <row r="36" spans="2:12" ht="12.75">
      <c r="B36" s="40" t="s">
        <v>18</v>
      </c>
      <c r="C36" s="83">
        <f>D10*(1-Parameters!C$43)^Parameters!C$31</f>
        <v>2500000</v>
      </c>
      <c r="D36" s="63">
        <f t="shared" si="2"/>
        <v>2500000</v>
      </c>
      <c r="E36" s="21"/>
      <c r="F36" s="91" t="s">
        <v>18</v>
      </c>
      <c r="G36" s="92">
        <f>H10*(1-Parameters!G$43)^Parameters!G$31</f>
        <v>2500000</v>
      </c>
      <c r="H36" s="63">
        <f t="shared" si="3"/>
        <v>2500000</v>
      </c>
      <c r="I36" s="16"/>
      <c r="J36" s="16"/>
      <c r="K36" s="16"/>
      <c r="L36" s="16"/>
    </row>
    <row r="37" spans="2:8" ht="12.75">
      <c r="B37" s="40" t="s">
        <v>14</v>
      </c>
      <c r="C37" s="82">
        <f>D11*(Parameters!C33)</f>
        <v>437.76</v>
      </c>
      <c r="D37" s="63">
        <f t="shared" si="2"/>
        <v>437.76</v>
      </c>
      <c r="E37" s="65"/>
      <c r="F37" s="91" t="s">
        <v>14</v>
      </c>
      <c r="G37" s="90">
        <f>H11*(Parameters!G33)</f>
        <v>630.3744</v>
      </c>
      <c r="H37" s="63">
        <f t="shared" si="3"/>
        <v>630.3744</v>
      </c>
    </row>
    <row r="38" spans="2:8" ht="12.75">
      <c r="B38" s="40" t="s">
        <v>13</v>
      </c>
      <c r="C38" s="84">
        <f>C36*C37</f>
        <v>1094400000</v>
      </c>
      <c r="D38" s="63">
        <f t="shared" si="2"/>
        <v>1094400000</v>
      </c>
      <c r="E38" s="65"/>
      <c r="F38" s="91" t="s">
        <v>13</v>
      </c>
      <c r="G38" s="93">
        <f>G36*G37</f>
        <v>1575936000</v>
      </c>
      <c r="H38" s="63">
        <f t="shared" si="3"/>
        <v>1575936000</v>
      </c>
    </row>
    <row r="39" spans="2:8" ht="12.75">
      <c r="B39" s="40" t="s">
        <v>12</v>
      </c>
      <c r="C39" s="83">
        <f>D13*(1-Parameters!C$43)^Parameters!C$31</f>
        <v>27500000</v>
      </c>
      <c r="D39" s="63">
        <f t="shared" si="2"/>
        <v>27500000</v>
      </c>
      <c r="E39" s="65"/>
      <c r="F39" s="91" t="s">
        <v>12</v>
      </c>
      <c r="G39" s="92">
        <f>H13*(1-Parameters!G$43)^Parameters!G$31</f>
        <v>27500000</v>
      </c>
      <c r="H39" s="63">
        <f t="shared" si="3"/>
        <v>27500000</v>
      </c>
    </row>
    <row r="40" spans="2:8" ht="12.75">
      <c r="B40" s="40" t="s">
        <v>15</v>
      </c>
      <c r="C40" s="82">
        <f>D14*(Parameters!C35)</f>
        <v>23.04</v>
      </c>
      <c r="D40" s="63">
        <f t="shared" si="2"/>
        <v>23.04</v>
      </c>
      <c r="E40" s="65"/>
      <c r="F40" s="91" t="s">
        <v>15</v>
      </c>
      <c r="G40" s="90">
        <f>H14*(Parameters!G35)</f>
        <v>33.1776</v>
      </c>
      <c r="H40" s="63">
        <f t="shared" si="3"/>
        <v>33.1776</v>
      </c>
    </row>
    <row r="41" spans="2:8" ht="12.75">
      <c r="B41" s="40" t="s">
        <v>107</v>
      </c>
      <c r="C41" s="84">
        <f>C39*C40</f>
        <v>633600000</v>
      </c>
      <c r="D41" s="63">
        <f t="shared" si="2"/>
        <v>633600000</v>
      </c>
      <c r="E41" s="65"/>
      <c r="F41" s="91" t="s">
        <v>107</v>
      </c>
      <c r="G41" s="93">
        <f>G39*G40</f>
        <v>912384000</v>
      </c>
      <c r="H41" s="63">
        <f t="shared" si="3"/>
        <v>912384000</v>
      </c>
    </row>
    <row r="42" spans="2:8" ht="12.75">
      <c r="B42" s="40" t="s">
        <v>17</v>
      </c>
      <c r="C42" s="84">
        <f>C38+C41</f>
        <v>1728000000</v>
      </c>
      <c r="D42" s="63">
        <f t="shared" si="2"/>
        <v>1728000000</v>
      </c>
      <c r="E42" s="65"/>
      <c r="F42" s="91" t="s">
        <v>17</v>
      </c>
      <c r="G42" s="93">
        <f>G38+G41</f>
        <v>2488320000</v>
      </c>
      <c r="H42" s="63">
        <f t="shared" si="3"/>
        <v>2488320000</v>
      </c>
    </row>
    <row r="43" spans="2:8" ht="12.75">
      <c r="B43" s="40" t="s">
        <v>72</v>
      </c>
      <c r="C43" s="83">
        <f>D17*(1-Parameters!C$43)^Parameters!C$31</f>
        <v>500000</v>
      </c>
      <c r="D43" s="63">
        <f t="shared" si="2"/>
        <v>500000</v>
      </c>
      <c r="E43" s="65"/>
      <c r="F43" s="91" t="s">
        <v>72</v>
      </c>
      <c r="G43" s="92">
        <f>H17*(1-Parameters!G$43)^Parameters!G$31</f>
        <v>500000</v>
      </c>
      <c r="H43" s="63">
        <f t="shared" si="3"/>
        <v>500000</v>
      </c>
    </row>
    <row r="44" spans="2:8" ht="12.75">
      <c r="B44" s="40" t="s">
        <v>73</v>
      </c>
      <c r="C44" s="82">
        <f>D18*Parameters!C34</f>
        <v>1296</v>
      </c>
      <c r="D44" s="63">
        <f t="shared" si="2"/>
        <v>1296</v>
      </c>
      <c r="E44" s="65"/>
      <c r="F44" s="91" t="s">
        <v>73</v>
      </c>
      <c r="G44" s="90">
        <f>H18*(Parameters!G34)</f>
        <v>1866.24</v>
      </c>
      <c r="H44" s="63">
        <f t="shared" si="3"/>
        <v>1866.24</v>
      </c>
    </row>
    <row r="45" spans="2:8" ht="12.75">
      <c r="B45" s="40" t="s">
        <v>104</v>
      </c>
      <c r="C45" s="84">
        <f>C43*C44</f>
        <v>648000000</v>
      </c>
      <c r="D45" s="63">
        <f t="shared" si="2"/>
        <v>648000000</v>
      </c>
      <c r="E45" s="65"/>
      <c r="F45" s="91" t="s">
        <v>74</v>
      </c>
      <c r="G45" s="93">
        <f>G43*G44</f>
        <v>933120000</v>
      </c>
      <c r="H45" s="63">
        <f t="shared" si="3"/>
        <v>933120000</v>
      </c>
    </row>
    <row r="46" spans="2:8" ht="12.75">
      <c r="B46" s="40" t="s">
        <v>59</v>
      </c>
      <c r="C46" s="83">
        <f>Resources!$B$19+Resources!$B$22-C49</f>
        <v>29967000</v>
      </c>
      <c r="D46" s="63">
        <f t="shared" si="2"/>
        <v>29967000</v>
      </c>
      <c r="E46" s="65"/>
      <c r="F46" s="91" t="s">
        <v>59</v>
      </c>
      <c r="G46" s="92">
        <f>Resources!B19+Resources!B22-G49</f>
        <v>29906520</v>
      </c>
      <c r="H46" s="63">
        <f t="shared" si="3"/>
        <v>29906520</v>
      </c>
    </row>
    <row r="47" spans="2:8" ht="12.75">
      <c r="B47" s="40" t="s">
        <v>54</v>
      </c>
      <c r="C47" s="82">
        <f>D21*(Parameters!C36)</f>
        <v>25.919999999999998</v>
      </c>
      <c r="D47" s="63">
        <f t="shared" si="2"/>
        <v>25.919999999999998</v>
      </c>
      <c r="E47" s="65"/>
      <c r="F47" s="91" t="s">
        <v>54</v>
      </c>
      <c r="G47" s="90">
        <f>H21*(Parameters!G36)</f>
        <v>37.324799999999996</v>
      </c>
      <c r="H47" s="63">
        <f t="shared" si="3"/>
        <v>37.324799999999996</v>
      </c>
    </row>
    <row r="48" spans="2:8" ht="12.75">
      <c r="B48" s="40" t="s">
        <v>55</v>
      </c>
      <c r="C48" s="84">
        <f>C46*C47</f>
        <v>776744640</v>
      </c>
      <c r="D48" s="63">
        <f t="shared" si="2"/>
        <v>776744640</v>
      </c>
      <c r="E48" s="65"/>
      <c r="F48" s="91" t="s">
        <v>55</v>
      </c>
      <c r="G48" s="93">
        <f>G46*G47</f>
        <v>1116254877.6959999</v>
      </c>
      <c r="H48" s="63">
        <f t="shared" si="3"/>
        <v>1116254877.6959999</v>
      </c>
    </row>
    <row r="49" spans="2:8" ht="12.75">
      <c r="B49" s="40" t="s">
        <v>21</v>
      </c>
      <c r="C49" s="82">
        <f>D23*Parameters!C39</f>
        <v>108000</v>
      </c>
      <c r="D49" s="63">
        <f t="shared" si="2"/>
        <v>108000</v>
      </c>
      <c r="E49" s="65"/>
      <c r="F49" s="91" t="s">
        <v>56</v>
      </c>
      <c r="G49" s="90">
        <f>H23*Parameters!G39</f>
        <v>168480</v>
      </c>
      <c r="H49" s="63">
        <f t="shared" si="3"/>
        <v>168480</v>
      </c>
    </row>
    <row r="50" spans="2:8" ht="12.75">
      <c r="B50" s="40" t="s">
        <v>103</v>
      </c>
      <c r="C50" s="82">
        <f>D24*Parameters!C37</f>
        <v>1152</v>
      </c>
      <c r="D50" s="63">
        <f t="shared" si="2"/>
        <v>1152</v>
      </c>
      <c r="E50" s="65"/>
      <c r="F50" s="91" t="s">
        <v>103</v>
      </c>
      <c r="G50" s="90">
        <f>H24*(Parameters!G37)</f>
        <v>1658.8799999999999</v>
      </c>
      <c r="H50" s="63">
        <f t="shared" si="3"/>
        <v>1658.8799999999999</v>
      </c>
    </row>
    <row r="51" spans="2:8" ht="12.75">
      <c r="B51" s="40" t="s">
        <v>76</v>
      </c>
      <c r="C51" s="84">
        <f>C49*C50</f>
        <v>124416000</v>
      </c>
      <c r="D51" s="63">
        <f t="shared" si="2"/>
        <v>124416000</v>
      </c>
      <c r="E51" s="65"/>
      <c r="F51" s="91" t="s">
        <v>76</v>
      </c>
      <c r="G51" s="93">
        <f>G49*G50</f>
        <v>279488102.4</v>
      </c>
      <c r="H51" s="63">
        <f t="shared" si="3"/>
        <v>279488102.4</v>
      </c>
    </row>
    <row r="52" spans="2:8" ht="12.75">
      <c r="B52" s="40" t="s">
        <v>105</v>
      </c>
      <c r="C52" s="85">
        <f>C48+C51</f>
        <v>901160640</v>
      </c>
      <c r="D52" s="63">
        <f t="shared" si="2"/>
        <v>901160640</v>
      </c>
      <c r="E52" s="65"/>
      <c r="F52" s="91" t="s">
        <v>20</v>
      </c>
      <c r="G52" s="94">
        <f>G48+G51</f>
        <v>1395742980.0959997</v>
      </c>
      <c r="H52" s="63">
        <f t="shared" si="3"/>
        <v>1395742980.0959997</v>
      </c>
    </row>
    <row r="53" spans="2:8" ht="12.75">
      <c r="B53" s="40" t="s">
        <v>22</v>
      </c>
      <c r="C53" s="84">
        <f>Resources!$B$27</f>
        <v>22000000000</v>
      </c>
      <c r="D53" s="63">
        <f t="shared" si="2"/>
        <v>22000000000</v>
      </c>
      <c r="E53" s="65"/>
      <c r="F53" s="91" t="s">
        <v>22</v>
      </c>
      <c r="G53" s="93">
        <f>Resources!$B$27</f>
        <v>22000000000</v>
      </c>
      <c r="H53" s="63">
        <f t="shared" si="3"/>
        <v>22000000000</v>
      </c>
    </row>
    <row r="54" spans="2:8" ht="12.75">
      <c r="B54" s="40" t="s">
        <v>109</v>
      </c>
      <c r="C54" s="41">
        <f>Parameters!C41</f>
        <v>0.1</v>
      </c>
      <c r="D54" s="107">
        <f t="shared" si="2"/>
        <v>0.1</v>
      </c>
      <c r="E54" s="65"/>
      <c r="F54" s="91" t="s">
        <v>109</v>
      </c>
      <c r="G54" s="49">
        <f>Parameters!G41</f>
        <v>0.1</v>
      </c>
      <c r="H54" s="107">
        <f t="shared" si="3"/>
        <v>0.1</v>
      </c>
    </row>
    <row r="55" spans="2:8" ht="12.75">
      <c r="B55" s="40" t="s">
        <v>24</v>
      </c>
      <c r="C55" s="85">
        <f>C53*C54</f>
        <v>2200000000</v>
      </c>
      <c r="D55" s="63">
        <f t="shared" si="2"/>
        <v>2200000000</v>
      </c>
      <c r="E55" s="65"/>
      <c r="F55" s="91" t="s">
        <v>24</v>
      </c>
      <c r="G55" s="94">
        <f>G53*G54</f>
        <v>2200000000</v>
      </c>
      <c r="H55" s="63">
        <f t="shared" si="3"/>
        <v>2200000000</v>
      </c>
    </row>
    <row r="56" spans="2:8" ht="12.75">
      <c r="B56" s="44" t="s">
        <v>25</v>
      </c>
      <c r="C56" s="86">
        <f>C45+C55</f>
        <v>2848000000</v>
      </c>
      <c r="D56" s="63">
        <f t="shared" si="2"/>
        <v>2848000000</v>
      </c>
      <c r="E56" s="65"/>
      <c r="F56" s="95" t="s">
        <v>25</v>
      </c>
      <c r="G56" s="96">
        <f>G45+G55</f>
        <v>3133120000</v>
      </c>
      <c r="H56" s="63">
        <f t="shared" si="3"/>
        <v>3133120000</v>
      </c>
    </row>
    <row r="58" spans="6:7" ht="12.75">
      <c r="F58" s="20"/>
      <c r="G58" s="20"/>
    </row>
    <row r="59" spans="5:7" ht="12.75">
      <c r="E59" s="65"/>
      <c r="F59" s="97" t="s">
        <v>100</v>
      </c>
      <c r="G59" s="98"/>
    </row>
    <row r="60" spans="5:8" ht="12.75">
      <c r="E60" s="65"/>
      <c r="F60" s="99" t="s">
        <v>0</v>
      </c>
      <c r="G60" s="100">
        <f>H34*(Parameters!G51)^Parameters!G50</f>
        <v>18996956.112147454</v>
      </c>
      <c r="H60" s="1">
        <f>G60</f>
        <v>18996956.112147454</v>
      </c>
    </row>
    <row r="61" spans="5:8" ht="12.75">
      <c r="E61" s="65"/>
      <c r="F61" s="101" t="s">
        <v>11</v>
      </c>
      <c r="G61" s="102">
        <f>H35*(1-Parameters!G62)^Parameters!G50</f>
        <v>3000000</v>
      </c>
      <c r="H61" s="1">
        <f aca="true" t="shared" si="4" ref="H61:H82">G61</f>
        <v>3000000</v>
      </c>
    </row>
    <row r="62" spans="5:8" ht="12.75">
      <c r="E62" s="65"/>
      <c r="F62" s="101" t="s">
        <v>18</v>
      </c>
      <c r="G62" s="102">
        <f>H36*(1-Parameters!G$62)^Parameters!G$50</f>
        <v>2500000</v>
      </c>
      <c r="H62" s="1">
        <f t="shared" si="4"/>
        <v>2500000</v>
      </c>
    </row>
    <row r="63" spans="5:8" ht="12.75">
      <c r="E63" s="65"/>
      <c r="F63" s="101" t="s">
        <v>14</v>
      </c>
      <c r="G63" s="100">
        <f>H37*(Parameters!G52)</f>
        <v>756.44928</v>
      </c>
      <c r="H63" s="1">
        <f t="shared" si="4"/>
        <v>756.44928</v>
      </c>
    </row>
    <row r="64" spans="5:8" ht="12.75">
      <c r="E64" s="65"/>
      <c r="F64" s="101" t="s">
        <v>13</v>
      </c>
      <c r="G64" s="103">
        <f>G62*G63</f>
        <v>1891123200</v>
      </c>
      <c r="H64" s="1">
        <f t="shared" si="4"/>
        <v>1891123200</v>
      </c>
    </row>
    <row r="65" spans="5:8" ht="12.75">
      <c r="E65" s="65"/>
      <c r="F65" s="101" t="s">
        <v>12</v>
      </c>
      <c r="G65" s="102">
        <f>H39*(1-Parameters!G$62)^Parameters!G50</f>
        <v>27500000</v>
      </c>
      <c r="H65" s="1">
        <f t="shared" si="4"/>
        <v>27500000</v>
      </c>
    </row>
    <row r="66" spans="5:8" ht="12.75">
      <c r="E66" s="65"/>
      <c r="F66" s="101" t="s">
        <v>15</v>
      </c>
      <c r="G66" s="100">
        <f>H40*(Parameters!G54)</f>
        <v>36.49536</v>
      </c>
      <c r="H66" s="1">
        <f t="shared" si="4"/>
        <v>36.49536</v>
      </c>
    </row>
    <row r="67" spans="5:8" ht="12.75">
      <c r="E67" s="65"/>
      <c r="F67" s="101" t="s">
        <v>107</v>
      </c>
      <c r="G67" s="103">
        <f>G65*G66</f>
        <v>1003622400</v>
      </c>
      <c r="H67" s="1">
        <f t="shared" si="4"/>
        <v>1003622400</v>
      </c>
    </row>
    <row r="68" spans="5:8" ht="12.75">
      <c r="E68" s="65"/>
      <c r="F68" s="101" t="s">
        <v>17</v>
      </c>
      <c r="G68" s="103">
        <f>G64+G67</f>
        <v>2894745600</v>
      </c>
      <c r="H68" s="1">
        <f t="shared" si="4"/>
        <v>2894745600</v>
      </c>
    </row>
    <row r="69" spans="5:8" ht="12.75">
      <c r="E69" s="65"/>
      <c r="F69" s="101" t="s">
        <v>72</v>
      </c>
      <c r="G69" s="102">
        <f>H43*(1-Parameters!G$62)^Parameters!G50</f>
        <v>500000</v>
      </c>
      <c r="H69" s="1">
        <f t="shared" si="4"/>
        <v>500000</v>
      </c>
    </row>
    <row r="70" spans="5:8" ht="12.75">
      <c r="E70" s="65"/>
      <c r="F70" s="101" t="s">
        <v>73</v>
      </c>
      <c r="G70" s="100">
        <f>H44*(Parameters!G53)</f>
        <v>2239.488</v>
      </c>
      <c r="H70" s="1">
        <f t="shared" si="4"/>
        <v>2239.488</v>
      </c>
    </row>
    <row r="71" spans="5:8" ht="12.75">
      <c r="E71" s="65"/>
      <c r="F71" s="101" t="s">
        <v>74</v>
      </c>
      <c r="G71" s="103">
        <f>G69*G70</f>
        <v>1119744000</v>
      </c>
      <c r="H71" s="1">
        <f t="shared" si="4"/>
        <v>1119744000</v>
      </c>
    </row>
    <row r="72" spans="5:8" ht="12.75">
      <c r="E72" s="65"/>
      <c r="F72" s="101" t="s">
        <v>59</v>
      </c>
      <c r="G72" s="102">
        <f>Resources!B19+Resources!B22-(G75)</f>
        <v>29889672</v>
      </c>
      <c r="H72" s="1">
        <f t="shared" si="4"/>
        <v>29889672</v>
      </c>
    </row>
    <row r="73" spans="5:8" ht="12.75">
      <c r="E73" s="65"/>
      <c r="F73" s="101" t="s">
        <v>54</v>
      </c>
      <c r="G73" s="100">
        <f>H47*(Parameters!G55)</f>
        <v>44.789759999999994</v>
      </c>
      <c r="H73" s="1">
        <f t="shared" si="4"/>
        <v>44.789759999999994</v>
      </c>
    </row>
    <row r="74" spans="5:8" ht="12.75">
      <c r="E74" s="65"/>
      <c r="F74" s="101" t="s">
        <v>55</v>
      </c>
      <c r="G74" s="103">
        <f>G72*G73</f>
        <v>1338751235.3587198</v>
      </c>
      <c r="H74" s="1">
        <f t="shared" si="4"/>
        <v>1338751235.3587198</v>
      </c>
    </row>
    <row r="75" spans="5:8" ht="12.75">
      <c r="E75" s="65"/>
      <c r="F75" s="101" t="s">
        <v>21</v>
      </c>
      <c r="G75" s="100">
        <f>H49*Parameters!G58</f>
        <v>185328.00000000003</v>
      </c>
      <c r="H75" s="1">
        <f t="shared" si="4"/>
        <v>185328.00000000003</v>
      </c>
    </row>
    <row r="76" spans="5:8" ht="12.75">
      <c r="E76" s="65"/>
      <c r="F76" s="101" t="s">
        <v>103</v>
      </c>
      <c r="G76" s="100">
        <f>H50*(Parameters!G56)</f>
        <v>1990.6559999999997</v>
      </c>
      <c r="H76" s="1">
        <f t="shared" si="4"/>
        <v>1990.6559999999997</v>
      </c>
    </row>
    <row r="77" spans="5:8" ht="12.75">
      <c r="E77" s="65"/>
      <c r="F77" s="101" t="s">
        <v>76</v>
      </c>
      <c r="G77" s="103">
        <f>G75*G76</f>
        <v>368924295.168</v>
      </c>
      <c r="H77" s="1">
        <f t="shared" si="4"/>
        <v>368924295.168</v>
      </c>
    </row>
    <row r="78" spans="5:8" ht="12.75">
      <c r="E78" s="65"/>
      <c r="F78" s="101" t="s">
        <v>20</v>
      </c>
      <c r="G78" s="104">
        <f>G74+G77</f>
        <v>1707675530.5267198</v>
      </c>
      <c r="H78" s="1">
        <f t="shared" si="4"/>
        <v>1707675530.5267198</v>
      </c>
    </row>
    <row r="79" spans="5:8" ht="12.75">
      <c r="E79" s="65"/>
      <c r="F79" s="101" t="s">
        <v>22</v>
      </c>
      <c r="G79" s="103">
        <f>Resources!$B$27</f>
        <v>22000000000</v>
      </c>
      <c r="H79" s="1">
        <f t="shared" si="4"/>
        <v>22000000000</v>
      </c>
    </row>
    <row r="80" spans="5:8" ht="12.75">
      <c r="E80" s="65"/>
      <c r="F80" s="101" t="s">
        <v>109</v>
      </c>
      <c r="G80" s="57">
        <f>Parameters!G60</f>
        <v>0.1</v>
      </c>
      <c r="H80" s="1">
        <f t="shared" si="4"/>
        <v>0.1</v>
      </c>
    </row>
    <row r="81" spans="5:8" ht="12.75">
      <c r="E81" s="65"/>
      <c r="F81" s="101" t="s">
        <v>24</v>
      </c>
      <c r="G81" s="104">
        <f>G79*G80</f>
        <v>2200000000</v>
      </c>
      <c r="H81" s="1">
        <f t="shared" si="4"/>
        <v>2200000000</v>
      </c>
    </row>
    <row r="82" spans="5:8" ht="12.75">
      <c r="E82" s="65"/>
      <c r="F82" s="105" t="s">
        <v>25</v>
      </c>
      <c r="G82" s="106">
        <f>G71+G81</f>
        <v>3319744000</v>
      </c>
      <c r="H82" s="1">
        <f t="shared" si="4"/>
        <v>3319744000</v>
      </c>
    </row>
  </sheetData>
  <sheetProtection sheet="1" objects="1" scenarios="1"/>
  <printOptions horizontalCentered="1"/>
  <pageMargins left="0.75" right="0.75" top="1" bottom="1" header="0.5" footer="0.5"/>
  <pageSetup horizontalDpi="300" verticalDpi="300" orientation="portrait" r:id="rId3"/>
  <headerFooter alignWithMargins="0">
    <oddFooter>&amp;LCOUNTRY A&amp;C&amp;D&amp;R&amp;F</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8"/>
  <dimension ref="A1:O62"/>
  <sheetViews>
    <sheetView workbookViewId="0" topLeftCell="A25">
      <selection activeCell="A1" sqref="A1"/>
    </sheetView>
  </sheetViews>
  <sheetFormatPr defaultColWidth="9.140625" defaultRowHeight="12.75"/>
  <cols>
    <col min="1" max="1" width="12.7109375" style="0" customWidth="1"/>
    <col min="2" max="2" width="11.140625" style="0" customWidth="1"/>
    <col min="3" max="3" width="12.7109375" style="0" customWidth="1"/>
    <col min="4" max="4" width="13.00390625" style="0" customWidth="1"/>
    <col min="5" max="6" width="12.00390625" style="0" customWidth="1"/>
    <col min="7" max="7" width="2.57421875" style="0" customWidth="1"/>
    <col min="8" max="8" width="5.00390625" style="0" customWidth="1"/>
  </cols>
  <sheetData>
    <row r="1" spans="1:15" ht="15.75">
      <c r="A1" s="125" t="s">
        <v>119</v>
      </c>
      <c r="B1" s="126"/>
      <c r="C1" s="126"/>
      <c r="D1" s="126"/>
      <c r="E1" s="126"/>
      <c r="F1" s="126"/>
      <c r="G1" s="91"/>
      <c r="H1" s="91"/>
      <c r="I1" s="91"/>
      <c r="J1" s="91"/>
      <c r="K1" s="91"/>
      <c r="L1" s="91"/>
      <c r="M1" s="91"/>
      <c r="N1" s="91"/>
      <c r="O1" s="91"/>
    </row>
    <row r="2" spans="1:15" ht="12.75">
      <c r="A2" s="113"/>
      <c r="B2" s="114">
        <v>1</v>
      </c>
      <c r="C2" s="114">
        <v>2</v>
      </c>
      <c r="D2" s="114">
        <v>3</v>
      </c>
      <c r="E2" s="114">
        <v>4</v>
      </c>
      <c r="F2" s="114">
        <v>5</v>
      </c>
      <c r="G2" s="91"/>
      <c r="H2" s="91"/>
      <c r="I2" s="91"/>
      <c r="J2" s="91"/>
      <c r="K2" s="91"/>
      <c r="L2" s="91"/>
      <c r="M2" s="91"/>
      <c r="N2" s="91"/>
      <c r="O2" s="91"/>
    </row>
    <row r="3" spans="1:15" ht="12.75">
      <c r="A3" s="115" t="s">
        <v>113</v>
      </c>
      <c r="B3" s="116">
        <f>Resources2!D12/1000</f>
        <v>912000</v>
      </c>
      <c r="C3" s="116">
        <f>Resources2!D38/1000</f>
        <v>1094400</v>
      </c>
      <c r="D3" s="116">
        <f>Resources2!H12/1000</f>
        <v>1313280</v>
      </c>
      <c r="E3" s="116">
        <f>Resources2!H38/1000</f>
        <v>1575936</v>
      </c>
      <c r="F3" s="116">
        <f>Resources2!H64/1000</f>
        <v>1891123.2</v>
      </c>
      <c r="G3" s="91"/>
      <c r="H3" s="91"/>
      <c r="I3" s="91"/>
      <c r="J3" s="91"/>
      <c r="K3" s="91"/>
      <c r="L3" s="91"/>
      <c r="M3" s="91"/>
      <c r="N3" s="91"/>
      <c r="O3" s="91"/>
    </row>
    <row r="4" spans="1:15" ht="12.75">
      <c r="A4" s="115" t="s">
        <v>111</v>
      </c>
      <c r="B4" s="116">
        <f>Resources2!D22/1000</f>
        <v>647675.9999999999</v>
      </c>
      <c r="C4" s="116">
        <f>Resources2!D48/1000</f>
        <v>776744.64</v>
      </c>
      <c r="D4" s="116">
        <f>Resources2!H22/1000</f>
        <v>931421.7215999999</v>
      </c>
      <c r="E4" s="116">
        <f>Resources2!H48/1000</f>
        <v>1116254.8776959998</v>
      </c>
      <c r="F4" s="116">
        <f>Resources2!H74/1000</f>
        <v>1338751.2353587197</v>
      </c>
      <c r="G4" s="91"/>
      <c r="H4" s="91"/>
      <c r="I4" s="91"/>
      <c r="J4" s="91"/>
      <c r="K4" s="91"/>
      <c r="L4" s="91"/>
      <c r="M4" s="91"/>
      <c r="N4" s="91"/>
      <c r="O4" s="91"/>
    </row>
    <row r="5" spans="1:15" ht="12.75">
      <c r="A5" s="115" t="s">
        <v>79</v>
      </c>
      <c r="B5" s="116">
        <f>Resources2!D19/1000</f>
        <v>540000</v>
      </c>
      <c r="C5" s="116">
        <f>Resources2!D45/1000</f>
        <v>648000</v>
      </c>
      <c r="D5" s="116">
        <f>Resources2!H19/1000</f>
        <v>777600</v>
      </c>
      <c r="E5" s="116">
        <f>Resources2!H45/1000</f>
        <v>933120</v>
      </c>
      <c r="F5" s="116">
        <f>Resources2!H71/1000</f>
        <v>1119744</v>
      </c>
      <c r="G5" s="91"/>
      <c r="H5" s="91"/>
      <c r="I5" s="91"/>
      <c r="J5" s="91"/>
      <c r="K5" s="91"/>
      <c r="L5" s="91"/>
      <c r="M5" s="91"/>
      <c r="N5" s="91"/>
      <c r="O5" s="91"/>
    </row>
    <row r="6" spans="1:15" ht="12.75">
      <c r="A6" s="115" t="s">
        <v>110</v>
      </c>
      <c r="B6" s="116">
        <f>Resources2!D15/1000</f>
        <v>528000</v>
      </c>
      <c r="C6" s="116">
        <f>Resources2!D41/1000</f>
        <v>633600</v>
      </c>
      <c r="D6" s="116">
        <f>Resources2!H15/1000</f>
        <v>760320</v>
      </c>
      <c r="E6" s="116">
        <f>Resources2!H41/1000</f>
        <v>912384</v>
      </c>
      <c r="F6" s="116">
        <f>Resources2!H67/1000</f>
        <v>1003622.4</v>
      </c>
      <c r="G6" s="91"/>
      <c r="H6" s="91"/>
      <c r="I6" s="91"/>
      <c r="J6" s="91"/>
      <c r="K6" s="91"/>
      <c r="L6" s="91"/>
      <c r="M6" s="91"/>
      <c r="N6" s="91"/>
      <c r="O6" s="91"/>
    </row>
    <row r="7" spans="1:15" ht="12.75">
      <c r="A7" s="115" t="s">
        <v>112</v>
      </c>
      <c r="B7" s="116">
        <f>Resources2!D25/1000</f>
        <v>86400</v>
      </c>
      <c r="C7" s="116">
        <f>Resources2!D51/1000</f>
        <v>124416</v>
      </c>
      <c r="D7" s="116">
        <f>Resources2!H25/1000</f>
        <v>179159.03999999998</v>
      </c>
      <c r="E7" s="116">
        <f>Resources2!H51/1000</f>
        <v>279488.1024</v>
      </c>
      <c r="F7" s="116">
        <f>Resources2!H77/1000</f>
        <v>368924.295168</v>
      </c>
      <c r="G7" s="91"/>
      <c r="H7" s="91"/>
      <c r="I7" s="91"/>
      <c r="J7" s="91"/>
      <c r="K7" s="91"/>
      <c r="L7" s="91"/>
      <c r="M7" s="91"/>
      <c r="N7" s="91"/>
      <c r="O7" s="91"/>
    </row>
    <row r="8" spans="1:15" ht="12.75">
      <c r="A8" s="91"/>
      <c r="B8" s="91"/>
      <c r="C8" s="91"/>
      <c r="D8" s="91"/>
      <c r="E8" s="91"/>
      <c r="F8" s="91"/>
      <c r="G8" s="91"/>
      <c r="H8" s="91"/>
      <c r="I8" s="91"/>
      <c r="J8" s="91"/>
      <c r="K8" s="91"/>
      <c r="L8" s="91"/>
      <c r="M8" s="91"/>
      <c r="N8" s="91"/>
      <c r="O8" s="91"/>
    </row>
    <row r="9" spans="1:15" ht="12.75">
      <c r="A9" s="91"/>
      <c r="B9" s="91"/>
      <c r="C9" s="91"/>
      <c r="D9" s="91"/>
      <c r="E9" s="91"/>
      <c r="F9" s="91"/>
      <c r="G9" s="91"/>
      <c r="H9" s="91"/>
      <c r="I9" s="91"/>
      <c r="J9" s="91"/>
      <c r="K9" s="91"/>
      <c r="L9" s="91"/>
      <c r="M9" s="91"/>
      <c r="N9" s="91"/>
      <c r="O9" s="91"/>
    </row>
    <row r="10" spans="1:15" ht="12.75">
      <c r="A10" s="91"/>
      <c r="B10" s="117"/>
      <c r="C10" s="91"/>
      <c r="D10" s="91"/>
      <c r="E10" s="91"/>
      <c r="F10" s="91"/>
      <c r="G10" s="91"/>
      <c r="H10" s="91"/>
      <c r="I10" s="91"/>
      <c r="J10" s="91"/>
      <c r="K10" s="91"/>
      <c r="L10" s="91"/>
      <c r="M10" s="91"/>
      <c r="N10" s="91"/>
      <c r="O10" s="91"/>
    </row>
    <row r="11" spans="1:15" ht="12.75">
      <c r="A11" s="91"/>
      <c r="B11" s="117"/>
      <c r="C11" s="91"/>
      <c r="D11" s="91"/>
      <c r="E11" s="91"/>
      <c r="F11" s="91"/>
      <c r="G11" s="91"/>
      <c r="H11" s="91"/>
      <c r="I11" s="91"/>
      <c r="J11" s="91"/>
      <c r="K11" s="91"/>
      <c r="L11" s="91"/>
      <c r="M11" s="91"/>
      <c r="N11" s="91"/>
      <c r="O11" s="91"/>
    </row>
    <row r="12" spans="1:15" ht="12.75">
      <c r="A12" s="91"/>
      <c r="B12" s="117"/>
      <c r="C12" s="91"/>
      <c r="D12" s="91"/>
      <c r="E12" s="91"/>
      <c r="F12" s="91"/>
      <c r="G12" s="91"/>
      <c r="H12" s="91"/>
      <c r="I12" s="91"/>
      <c r="J12" s="91"/>
      <c r="K12" s="91"/>
      <c r="L12" s="91"/>
      <c r="M12" s="91"/>
      <c r="N12" s="91"/>
      <c r="O12" s="91"/>
    </row>
    <row r="13" spans="1:15" ht="12.75">
      <c r="A13" s="91"/>
      <c r="B13" s="117"/>
      <c r="C13" s="91"/>
      <c r="D13" s="91"/>
      <c r="E13" s="91"/>
      <c r="F13" s="91"/>
      <c r="G13" s="91"/>
      <c r="H13" s="91"/>
      <c r="I13" s="91"/>
      <c r="J13" s="91"/>
      <c r="K13" s="91"/>
      <c r="L13" s="91"/>
      <c r="M13" s="91"/>
      <c r="N13" s="91"/>
      <c r="O13" s="91"/>
    </row>
    <row r="14" spans="1:15" ht="12.75">
      <c r="A14" s="91"/>
      <c r="B14" s="91"/>
      <c r="C14" s="91"/>
      <c r="D14" s="91"/>
      <c r="E14" s="91"/>
      <c r="F14" s="91"/>
      <c r="G14" s="91"/>
      <c r="H14" s="91"/>
      <c r="I14" s="91"/>
      <c r="J14" s="91"/>
      <c r="K14" s="91"/>
      <c r="L14" s="91"/>
      <c r="M14" s="91"/>
      <c r="N14" s="91"/>
      <c r="O14" s="91"/>
    </row>
    <row r="15" spans="1:15" ht="12.75">
      <c r="A15" s="91"/>
      <c r="B15" s="117"/>
      <c r="C15" s="118"/>
      <c r="D15" s="91"/>
      <c r="E15" s="91"/>
      <c r="F15" s="91"/>
      <c r="G15" s="91"/>
      <c r="H15" s="91"/>
      <c r="I15" s="91"/>
      <c r="J15" s="91"/>
      <c r="K15" s="91"/>
      <c r="L15" s="91"/>
      <c r="M15" s="91"/>
      <c r="N15" s="91"/>
      <c r="O15" s="91"/>
    </row>
    <row r="16" spans="1:15" ht="12.75">
      <c r="A16" s="91"/>
      <c r="B16" s="117"/>
      <c r="C16" s="118"/>
      <c r="D16" s="91"/>
      <c r="E16" s="91"/>
      <c r="F16" s="91"/>
      <c r="G16" s="91"/>
      <c r="H16" s="91"/>
      <c r="I16" s="91"/>
      <c r="J16" s="91"/>
      <c r="K16" s="91"/>
      <c r="L16" s="91"/>
      <c r="M16" s="91"/>
      <c r="N16" s="91"/>
      <c r="O16" s="91"/>
    </row>
    <row r="17" spans="1:15" ht="12.75">
      <c r="A17" s="91"/>
      <c r="B17" s="117"/>
      <c r="C17" s="118"/>
      <c r="D17" s="91"/>
      <c r="E17" s="91"/>
      <c r="F17" s="91"/>
      <c r="G17" s="91"/>
      <c r="H17" s="91"/>
      <c r="I17" s="91"/>
      <c r="J17" s="91"/>
      <c r="K17" s="91"/>
      <c r="L17" s="91"/>
      <c r="M17" s="91"/>
      <c r="N17" s="91"/>
      <c r="O17" s="91"/>
    </row>
    <row r="18" spans="1:15" ht="12.75">
      <c r="A18" s="91"/>
      <c r="B18" s="117"/>
      <c r="C18" s="118"/>
      <c r="D18" s="91"/>
      <c r="E18" s="91"/>
      <c r="F18" s="91"/>
      <c r="G18" s="91"/>
      <c r="H18" s="91"/>
      <c r="I18" s="91"/>
      <c r="J18" s="91"/>
      <c r="K18" s="91"/>
      <c r="L18" s="91"/>
      <c r="M18" s="91"/>
      <c r="N18" s="91"/>
      <c r="O18" s="91"/>
    </row>
    <row r="19" spans="1:15" ht="12.75">
      <c r="A19" s="91"/>
      <c r="B19" s="117"/>
      <c r="C19" s="118"/>
      <c r="D19" s="91"/>
      <c r="E19" s="91"/>
      <c r="F19" s="91"/>
      <c r="G19" s="91"/>
      <c r="H19" s="91"/>
      <c r="I19" s="91"/>
      <c r="J19" s="91"/>
      <c r="K19" s="91"/>
      <c r="L19" s="91"/>
      <c r="M19" s="91"/>
      <c r="N19" s="91"/>
      <c r="O19" s="91"/>
    </row>
    <row r="20" spans="1:15" ht="12.75">
      <c r="A20" s="91"/>
      <c r="B20" s="119"/>
      <c r="C20" s="118"/>
      <c r="D20" s="91"/>
      <c r="E20" s="91"/>
      <c r="F20" s="91"/>
      <c r="G20" s="91"/>
      <c r="H20" s="91"/>
      <c r="I20" s="91"/>
      <c r="J20" s="91"/>
      <c r="K20" s="91"/>
      <c r="L20" s="91"/>
      <c r="M20" s="91"/>
      <c r="N20" s="91"/>
      <c r="O20" s="91"/>
    </row>
    <row r="21" spans="1:15" ht="12.75">
      <c r="A21" s="91"/>
      <c r="B21" s="113"/>
      <c r="C21" s="91"/>
      <c r="D21" s="91"/>
      <c r="E21" s="91"/>
      <c r="F21" s="91"/>
      <c r="G21" s="91"/>
      <c r="H21" s="91"/>
      <c r="I21" s="91"/>
      <c r="J21" s="91"/>
      <c r="K21" s="91"/>
      <c r="L21" s="91"/>
      <c r="M21" s="91"/>
      <c r="N21" s="91"/>
      <c r="O21" s="91"/>
    </row>
    <row r="22" spans="1:15" ht="12.75">
      <c r="A22" s="91"/>
      <c r="B22" s="91"/>
      <c r="C22" s="91"/>
      <c r="D22" s="91"/>
      <c r="E22" s="91"/>
      <c r="F22" s="91"/>
      <c r="G22" s="91"/>
      <c r="H22" s="91"/>
      <c r="I22" s="91"/>
      <c r="J22" s="91"/>
      <c r="K22" s="91"/>
      <c r="L22" s="91"/>
      <c r="M22" s="91"/>
      <c r="N22" s="91"/>
      <c r="O22" s="91"/>
    </row>
    <row r="23" spans="1:15" ht="12.75">
      <c r="A23" s="91"/>
      <c r="B23" s="117"/>
      <c r="C23" s="91"/>
      <c r="D23" s="119"/>
      <c r="E23" s="91"/>
      <c r="F23" s="91"/>
      <c r="G23" s="91"/>
      <c r="H23" s="91"/>
      <c r="I23" s="91"/>
      <c r="J23" s="91"/>
      <c r="K23" s="91"/>
      <c r="L23" s="91"/>
      <c r="M23" s="91"/>
      <c r="N23" s="91"/>
      <c r="O23" s="91"/>
    </row>
    <row r="24" spans="1:15" ht="12.75">
      <c r="A24" s="91"/>
      <c r="B24" s="117"/>
      <c r="C24" s="91"/>
      <c r="D24" s="119"/>
      <c r="E24" s="91"/>
      <c r="F24" s="91"/>
      <c r="G24" s="91"/>
      <c r="H24" s="91"/>
      <c r="I24" s="91"/>
      <c r="J24" s="91"/>
      <c r="K24" s="91"/>
      <c r="L24" s="91"/>
      <c r="M24" s="91"/>
      <c r="N24" s="91"/>
      <c r="O24" s="91"/>
    </row>
    <row r="25" spans="1:15" ht="12.75">
      <c r="A25" s="91"/>
      <c r="B25" s="117"/>
      <c r="C25" s="91"/>
      <c r="D25" s="119"/>
      <c r="E25" s="91"/>
      <c r="F25" s="91"/>
      <c r="G25" s="91"/>
      <c r="H25" s="91"/>
      <c r="I25" s="91"/>
      <c r="J25" s="91"/>
      <c r="K25" s="91"/>
      <c r="L25" s="91"/>
      <c r="M25" s="91"/>
      <c r="N25" s="91"/>
      <c r="O25" s="91"/>
    </row>
    <row r="26" spans="1:15" ht="12.75">
      <c r="A26" s="91"/>
      <c r="B26" s="117"/>
      <c r="C26" s="91"/>
      <c r="D26" s="119"/>
      <c r="E26" s="91"/>
      <c r="F26" s="91"/>
      <c r="G26" s="91"/>
      <c r="H26" s="91"/>
      <c r="I26" s="91"/>
      <c r="J26" s="91"/>
      <c r="K26" s="91"/>
      <c r="L26" s="91"/>
      <c r="M26" s="91"/>
      <c r="N26" s="91"/>
      <c r="O26" s="91"/>
    </row>
    <row r="27" spans="1:15" ht="12.75">
      <c r="A27" s="91"/>
      <c r="B27" s="117"/>
      <c r="C27" s="91"/>
      <c r="D27" s="119"/>
      <c r="E27" s="91"/>
      <c r="F27" s="91"/>
      <c r="G27" s="91"/>
      <c r="H27" s="91"/>
      <c r="I27" s="91"/>
      <c r="J27" s="91"/>
      <c r="K27" s="91"/>
      <c r="L27" s="91"/>
      <c r="M27" s="91"/>
      <c r="N27" s="91"/>
      <c r="O27" s="91"/>
    </row>
    <row r="28" spans="1:15" ht="12.75">
      <c r="A28" s="91"/>
      <c r="B28" s="117"/>
      <c r="C28" s="120" t="s">
        <v>121</v>
      </c>
      <c r="D28" s="119"/>
      <c r="E28" s="91"/>
      <c r="F28" s="91"/>
      <c r="G28" s="91"/>
      <c r="H28" s="91"/>
      <c r="I28" s="91"/>
      <c r="J28" s="91"/>
      <c r="K28" s="91"/>
      <c r="L28" s="91"/>
      <c r="M28" s="91"/>
      <c r="N28" s="91"/>
      <c r="O28" s="91"/>
    </row>
    <row r="29" spans="1:15" ht="12.75">
      <c r="A29" s="91"/>
      <c r="B29" s="114">
        <v>1</v>
      </c>
      <c r="C29" s="114">
        <v>2</v>
      </c>
      <c r="D29" s="114">
        <v>3</v>
      </c>
      <c r="E29" s="114">
        <v>4</v>
      </c>
      <c r="F29" s="114">
        <v>5</v>
      </c>
      <c r="G29" s="91"/>
      <c r="H29" s="91"/>
      <c r="I29" s="91"/>
      <c r="J29" s="91"/>
      <c r="K29" s="91"/>
      <c r="L29" s="91"/>
      <c r="M29" s="91"/>
      <c r="N29" s="91"/>
      <c r="O29" s="91"/>
    </row>
    <row r="30" spans="1:15" ht="12.75">
      <c r="A30" s="121" t="s">
        <v>114</v>
      </c>
      <c r="B30" s="117">
        <f>Resources2!D16/1000</f>
        <v>1440000</v>
      </c>
      <c r="C30" s="117">
        <f>Resources2!D42/1000</f>
        <v>1728000</v>
      </c>
      <c r="D30" s="117">
        <f>Resources2!H16/1000</f>
        <v>2073600</v>
      </c>
      <c r="E30" s="117">
        <f>Resources2!H42/1000</f>
        <v>2488320</v>
      </c>
      <c r="F30" s="117">
        <f>Resources2!H68/1000</f>
        <v>2894745.6</v>
      </c>
      <c r="G30" s="91"/>
      <c r="H30" s="91"/>
      <c r="I30" s="91"/>
      <c r="J30" s="91"/>
      <c r="K30" s="91"/>
      <c r="L30" s="91"/>
      <c r="M30" s="91"/>
      <c r="N30" s="91"/>
      <c r="O30" s="91"/>
    </row>
    <row r="31" spans="1:15" ht="12.75">
      <c r="A31" s="121" t="s">
        <v>115</v>
      </c>
      <c r="B31" s="117">
        <f>Resources2!D26/1000</f>
        <v>734075.9999999999</v>
      </c>
      <c r="C31" s="117">
        <f>Resources2!D52/1000</f>
        <v>901160.64</v>
      </c>
      <c r="D31" s="117">
        <f>Resources2!H26/1000</f>
        <v>1110580.7615999999</v>
      </c>
      <c r="E31" s="117">
        <f>Resources2!H52/1000</f>
        <v>1395742.9800959998</v>
      </c>
      <c r="F31" s="117">
        <f>Resources2!H78/1000</f>
        <v>1707675.5305267198</v>
      </c>
      <c r="G31" s="91"/>
      <c r="H31" s="91"/>
      <c r="I31" s="91"/>
      <c r="J31" s="91"/>
      <c r="K31" s="91"/>
      <c r="L31" s="91"/>
      <c r="M31" s="91"/>
      <c r="N31" s="91"/>
      <c r="O31" s="91"/>
    </row>
    <row r="32" spans="1:15" ht="12.75">
      <c r="A32" s="121" t="s">
        <v>116</v>
      </c>
      <c r="B32" s="117">
        <v>3000000</v>
      </c>
      <c r="C32" s="117">
        <v>3000000</v>
      </c>
      <c r="D32" s="117">
        <v>3000000</v>
      </c>
      <c r="E32" s="117">
        <v>3000000</v>
      </c>
      <c r="F32" s="117">
        <v>3000000</v>
      </c>
      <c r="G32" s="91"/>
      <c r="H32" s="91"/>
      <c r="I32" s="91"/>
      <c r="J32" s="91"/>
      <c r="K32" s="91"/>
      <c r="L32" s="91"/>
      <c r="M32" s="91"/>
      <c r="N32" s="91"/>
      <c r="O32" s="91"/>
    </row>
    <row r="33" spans="1:15" ht="12.75">
      <c r="A33" s="121" t="s">
        <v>117</v>
      </c>
      <c r="B33" s="117">
        <f>Resources2!D19/1000</f>
        <v>540000</v>
      </c>
      <c r="C33" s="117">
        <f>Resources2!D45/1000</f>
        <v>648000</v>
      </c>
      <c r="D33" s="117">
        <f>Resources2!H19/1000</f>
        <v>777600</v>
      </c>
      <c r="E33" s="117">
        <f>Resources2!H45/1000</f>
        <v>933120</v>
      </c>
      <c r="F33" s="117">
        <f>Resources2!H71/1000</f>
        <v>1119744</v>
      </c>
      <c r="G33" s="91"/>
      <c r="H33" s="91"/>
      <c r="I33" s="91"/>
      <c r="J33" s="91"/>
      <c r="K33" s="91"/>
      <c r="L33" s="91"/>
      <c r="M33" s="91"/>
      <c r="N33" s="91"/>
      <c r="O33" s="91"/>
    </row>
    <row r="34" spans="1:15" ht="12.75">
      <c r="A34" s="121" t="s">
        <v>118</v>
      </c>
      <c r="B34" s="117">
        <f>Resources2!D29/1000</f>
        <v>2200000</v>
      </c>
      <c r="C34" s="117">
        <f>Resources2!D55/1000</f>
        <v>2200000</v>
      </c>
      <c r="D34" s="117">
        <f>Resources2!H29/1000</f>
        <v>2200000</v>
      </c>
      <c r="E34" s="117">
        <f>Resources2!H55/1000</f>
        <v>2200000</v>
      </c>
      <c r="F34" s="117">
        <f>Resources2!H81/1000</f>
        <v>2200000</v>
      </c>
      <c r="G34" s="91"/>
      <c r="H34" s="91"/>
      <c r="I34" s="91"/>
      <c r="J34" s="91"/>
      <c r="K34" s="91"/>
      <c r="L34" s="91"/>
      <c r="M34" s="91"/>
      <c r="N34" s="91"/>
      <c r="O34" s="91"/>
    </row>
    <row r="35" spans="1:15" ht="12.75">
      <c r="A35" s="121" t="s">
        <v>4</v>
      </c>
      <c r="B35" s="119">
        <f>SUM(B30:B34)</f>
        <v>7914076</v>
      </c>
      <c r="C35" s="119">
        <f>SUM(C30:C34)</f>
        <v>8477160.64</v>
      </c>
      <c r="D35" s="119">
        <f>SUM(D30:D34)</f>
        <v>9161780.761599999</v>
      </c>
      <c r="E35" s="119">
        <f>SUM(E30:E34)</f>
        <v>10017182.980096</v>
      </c>
      <c r="F35" s="119">
        <f>SUM(F30:F34)</f>
        <v>10922165.13052672</v>
      </c>
      <c r="G35" s="91"/>
      <c r="H35" s="91"/>
      <c r="I35" s="91"/>
      <c r="J35" s="91"/>
      <c r="K35" s="91"/>
      <c r="L35" s="91"/>
      <c r="M35" s="91"/>
      <c r="N35" s="91"/>
      <c r="O35" s="91"/>
    </row>
    <row r="36" spans="1:15" ht="12.75">
      <c r="A36" s="121" t="s">
        <v>5</v>
      </c>
      <c r="B36" s="117">
        <f>B35/B38</f>
        <v>696.0868231065846</v>
      </c>
      <c r="C36" s="117">
        <f>C35/C38</f>
        <v>655.8081435380568</v>
      </c>
      <c r="D36" s="117">
        <f>D35/D38</f>
        <v>623.4038548095475</v>
      </c>
      <c r="E36" s="117">
        <f>E35/E38</f>
        <v>599.5127053186653</v>
      </c>
      <c r="F36" s="117">
        <f>F35/F38</f>
        <v>574.9429048553009</v>
      </c>
      <c r="G36" s="91"/>
      <c r="H36" s="91"/>
      <c r="I36" s="91"/>
      <c r="J36" s="91"/>
      <c r="K36" s="91"/>
      <c r="L36" s="91"/>
      <c r="M36" s="91"/>
      <c r="N36" s="91"/>
      <c r="O36" s="91"/>
    </row>
    <row r="37" spans="1:15" ht="12.75">
      <c r="A37" s="121"/>
      <c r="B37" s="91"/>
      <c r="C37" s="91"/>
      <c r="D37" s="91"/>
      <c r="E37" s="91"/>
      <c r="F37" s="91"/>
      <c r="G37" s="91"/>
      <c r="H37" s="91"/>
      <c r="I37" s="91"/>
      <c r="J37" s="91"/>
      <c r="K37" s="91"/>
      <c r="L37" s="91"/>
      <c r="M37" s="91"/>
      <c r="N37" s="91"/>
      <c r="O37" s="91"/>
    </row>
    <row r="38" spans="1:15" ht="12.75">
      <c r="A38" s="121" t="s">
        <v>120</v>
      </c>
      <c r="B38" s="116">
        <f>Resources2!D8/1000</f>
        <v>11369.38056761376</v>
      </c>
      <c r="C38" s="116">
        <f>Resources2!D34/1000</f>
        <v>12926.28144912334</v>
      </c>
      <c r="D38" s="116">
        <f>Resources2!H8/1000</f>
        <v>14696.381311916914</v>
      </c>
      <c r="E38" s="116">
        <f>Resources2!H34/1000</f>
        <v>16708.87521019502</v>
      </c>
      <c r="F38" s="116">
        <f>Resources2!H60/1000</f>
        <v>18996.956112147454</v>
      </c>
      <c r="G38" s="91"/>
      <c r="H38" s="91"/>
      <c r="I38" s="91"/>
      <c r="J38" s="91"/>
      <c r="K38" s="91"/>
      <c r="L38" s="91"/>
      <c r="M38" s="91"/>
      <c r="N38" s="91"/>
      <c r="O38" s="91"/>
    </row>
    <row r="39" spans="1:15" ht="12.75">
      <c r="A39" s="91"/>
      <c r="B39" s="91"/>
      <c r="C39" s="91"/>
      <c r="D39" s="91"/>
      <c r="E39" s="91"/>
      <c r="F39" s="91"/>
      <c r="G39" s="91"/>
      <c r="H39" s="91"/>
      <c r="I39" s="91"/>
      <c r="J39" s="91"/>
      <c r="K39" s="91"/>
      <c r="L39" s="91"/>
      <c r="M39" s="91"/>
      <c r="N39" s="91"/>
      <c r="O39" s="91"/>
    </row>
    <row r="40" spans="1:15" ht="12.75">
      <c r="A40" s="91"/>
      <c r="B40" s="91"/>
      <c r="C40" s="91"/>
      <c r="D40" s="91"/>
      <c r="E40" s="91"/>
      <c r="F40" s="91"/>
      <c r="G40" s="91"/>
      <c r="H40" s="91"/>
      <c r="I40" s="91"/>
      <c r="J40" s="91"/>
      <c r="K40" s="91"/>
      <c r="L40" s="91"/>
      <c r="M40" s="91"/>
      <c r="N40" s="91"/>
      <c r="O40" s="91"/>
    </row>
    <row r="41" spans="1:15" ht="12.75">
      <c r="A41" s="91"/>
      <c r="B41" s="91"/>
      <c r="C41" s="91"/>
      <c r="D41" s="91"/>
      <c r="E41" s="91"/>
      <c r="F41" s="91"/>
      <c r="G41" s="91"/>
      <c r="H41" s="91"/>
      <c r="I41" s="91"/>
      <c r="J41" s="91"/>
      <c r="K41" s="91"/>
      <c r="L41" s="91"/>
      <c r="M41" s="91"/>
      <c r="N41" s="91"/>
      <c r="O41" s="91"/>
    </row>
    <row r="42" spans="1:15" ht="12.75">
      <c r="A42" s="91"/>
      <c r="B42" s="91"/>
      <c r="C42" s="91"/>
      <c r="D42" s="91"/>
      <c r="E42" s="91"/>
      <c r="F42" s="91"/>
      <c r="G42" s="91"/>
      <c r="H42" s="91"/>
      <c r="I42" s="91"/>
      <c r="J42" s="91"/>
      <c r="K42" s="91"/>
      <c r="L42" s="91"/>
      <c r="M42" s="91"/>
      <c r="N42" s="91"/>
      <c r="O42" s="91"/>
    </row>
    <row r="43" spans="1:15" ht="12.75">
      <c r="A43" s="91"/>
      <c r="B43" s="91"/>
      <c r="C43" s="91"/>
      <c r="D43" s="91"/>
      <c r="E43" s="91"/>
      <c r="F43" s="91"/>
      <c r="G43" s="91"/>
      <c r="H43" s="91"/>
      <c r="I43" s="91"/>
      <c r="J43" s="91"/>
      <c r="K43" s="91"/>
      <c r="L43" s="91"/>
      <c r="M43" s="91"/>
      <c r="N43" s="91"/>
      <c r="O43" s="91"/>
    </row>
    <row r="44" spans="1:15" ht="12.75">
      <c r="A44" s="91"/>
      <c r="B44" s="91"/>
      <c r="C44" s="91"/>
      <c r="D44" s="91"/>
      <c r="E44" s="91"/>
      <c r="F44" s="91"/>
      <c r="G44" s="91"/>
      <c r="H44" s="91"/>
      <c r="I44" s="91"/>
      <c r="J44" s="91"/>
      <c r="K44" s="91"/>
      <c r="L44" s="91"/>
      <c r="M44" s="91"/>
      <c r="N44" s="91"/>
      <c r="O44" s="91"/>
    </row>
    <row r="45" spans="1:15" ht="12.75">
      <c r="A45" s="91"/>
      <c r="B45" s="91"/>
      <c r="C45" s="91"/>
      <c r="D45" s="91"/>
      <c r="E45" s="91"/>
      <c r="F45" s="91"/>
      <c r="G45" s="91"/>
      <c r="H45" s="91"/>
      <c r="I45" s="91"/>
      <c r="J45" s="91"/>
      <c r="K45" s="91"/>
      <c r="L45" s="91"/>
      <c r="M45" s="91"/>
      <c r="N45" s="91"/>
      <c r="O45" s="91"/>
    </row>
    <row r="46" spans="1:15" ht="12.75">
      <c r="A46" s="91"/>
      <c r="B46" s="91"/>
      <c r="C46" s="91"/>
      <c r="D46" s="91"/>
      <c r="E46" s="91"/>
      <c r="F46" s="91"/>
      <c r="G46" s="91"/>
      <c r="H46" s="91"/>
      <c r="I46" s="91"/>
      <c r="J46" s="91"/>
      <c r="K46" s="91"/>
      <c r="L46" s="91"/>
      <c r="M46" s="91"/>
      <c r="N46" s="91"/>
      <c r="O46" s="91"/>
    </row>
    <row r="47" spans="1:15" ht="12.75">
      <c r="A47" s="91"/>
      <c r="B47" s="118"/>
      <c r="C47" s="91"/>
      <c r="D47" s="91"/>
      <c r="E47" s="91"/>
      <c r="F47" s="91"/>
      <c r="G47" s="91"/>
      <c r="H47" s="91"/>
      <c r="I47" s="91"/>
      <c r="J47" s="91"/>
      <c r="K47" s="91"/>
      <c r="L47" s="91"/>
      <c r="M47" s="91"/>
      <c r="N47" s="91"/>
      <c r="O47" s="91"/>
    </row>
    <row r="48" spans="1:15" ht="12.75">
      <c r="A48" s="91"/>
      <c r="B48" s="91"/>
      <c r="C48" s="91"/>
      <c r="D48" s="91"/>
      <c r="E48" s="91"/>
      <c r="F48" s="91"/>
      <c r="G48" s="91"/>
      <c r="H48" s="91"/>
      <c r="I48" s="91"/>
      <c r="J48" s="91"/>
      <c r="K48" s="91"/>
      <c r="L48" s="91"/>
      <c r="M48" s="91"/>
      <c r="N48" s="91"/>
      <c r="O48" s="91"/>
    </row>
    <row r="49" spans="1:15" ht="12.75">
      <c r="A49" s="91"/>
      <c r="B49" s="91"/>
      <c r="C49" s="91"/>
      <c r="D49" s="91"/>
      <c r="E49" s="91"/>
      <c r="F49" s="91"/>
      <c r="G49" s="91"/>
      <c r="H49" s="91"/>
      <c r="I49" s="91"/>
      <c r="J49" s="91"/>
      <c r="K49" s="91"/>
      <c r="L49" s="91"/>
      <c r="M49" s="91"/>
      <c r="N49" s="91"/>
      <c r="O49" s="91"/>
    </row>
    <row r="50" spans="1:15" ht="12.75">
      <c r="A50" s="91"/>
      <c r="B50" s="91"/>
      <c r="C50" s="91"/>
      <c r="D50" s="91"/>
      <c r="E50" s="91"/>
      <c r="F50" s="91"/>
      <c r="G50" s="91"/>
      <c r="H50" s="91"/>
      <c r="I50" s="91"/>
      <c r="J50" s="91"/>
      <c r="K50" s="91"/>
      <c r="L50" s="91"/>
      <c r="M50" s="91"/>
      <c r="N50" s="91"/>
      <c r="O50" s="91"/>
    </row>
    <row r="51" spans="1:15" ht="12.75">
      <c r="A51" s="91"/>
      <c r="B51" s="91"/>
      <c r="C51" s="91"/>
      <c r="D51" s="91"/>
      <c r="E51" s="91"/>
      <c r="F51" s="91"/>
      <c r="G51" s="91"/>
      <c r="H51" s="91"/>
      <c r="I51" s="91"/>
      <c r="J51" s="91"/>
      <c r="K51" s="91"/>
      <c r="L51" s="91"/>
      <c r="M51" s="91"/>
      <c r="N51" s="91"/>
      <c r="O51" s="91"/>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1:11" ht="12.75">
      <c r="A62" s="16"/>
      <c r="B62" s="16"/>
      <c r="C62" s="16"/>
      <c r="D62" s="16"/>
      <c r="E62" s="16"/>
      <c r="F62" s="16"/>
      <c r="G62" s="16"/>
      <c r="H62" s="16"/>
      <c r="I62" s="16"/>
      <c r="J62" s="16"/>
      <c r="K62" s="16"/>
    </row>
  </sheetData>
  <printOptions gridLines="1" horizontalCentered="1"/>
  <pageMargins left="0.75" right="0.75" top="1" bottom="1" header="0.5" footer="0.5"/>
  <pageSetup blackAndWhite="1" horizontalDpi="300" verticalDpi="300" orientation="portrait" r:id="rId3"/>
  <headerFooter alignWithMargins="0">
    <oddFooter>&amp;LCOUNTRY A&amp;C&amp;D&amp;R&amp;F</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CBNRM Net: USAID AFR/SD, CBNRM Working Group, Model</dc:title>
  <dc:subject/>
  <dc:creator>Lars T Soeftestad</dc:creator>
  <cp:keywords/>
  <dc:description/>
  <cp:lastModifiedBy>Lars T Soeftestad</cp:lastModifiedBy>
  <cp:lastPrinted>2001-02-25T21:27:16Z</cp:lastPrinted>
  <dcterms:created xsi:type="dcterms:W3CDTF">2000-06-24T22:13:03Z</dcterms:created>
  <dcterms:modified xsi:type="dcterms:W3CDTF">2001-11-23T20:20:04Z</dcterms:modified>
  <cp:category/>
  <cp:version/>
  <cp:contentType/>
  <cp:contentStatus/>
</cp:coreProperties>
</file>